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<sst xmlns="http://schemas.openxmlformats.org/spreadsheetml/2006/main" count="6316" uniqueCount="2914">
  <si>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</si>
  <si>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</si>
  <si>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</si>
  <si>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</si>
  <si>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</si>
  <si>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</si>
  <si>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</si>
  <si>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</si>
  <si>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</si>
  <si>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</si>
  <si>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</si>
  <si>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</si>
  <si>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</si>
  <si>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</si>
  <si>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</si>
  <si>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</si>
  <si>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</si>
  <si>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</si>
  <si>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</si>
  <si>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</si>
  <si>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</si>
  <si>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</si>
  <si>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</si>
  <si>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</si>
  <si>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</si>
  <si>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</si>
  <si>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</si>
  <si>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</si>
  <si>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</si>
  <si>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</si>
  <si>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</si>
  <si>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</si>
  <si>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</si>
  <si>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</si>
  <si>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</si>
  <si>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</si>
  <si>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</si>
  <si>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</si>
  <si>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</si>
  <si>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</si>
  <si>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</si>
  <si>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</si>
  <si>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</si>
  <si>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</si>
  <si>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</si>
  <si>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</si>
  <si>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</si>
  <si>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</si>
  <si>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</si>
  <si>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</si>
  <si>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</si>
  <si>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</si>
  <si>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</si>
  <si>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</si>
  <si>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</si>
  <si>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</si>
  <si>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</si>
  <si>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</si>
  <si>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</si>
  <si>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</si>
  <si>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</si>
  <si>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</si>
  <si>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</si>
  <si>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</si>
  <si>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</si>
  <si>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</si>
  <si>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</si>
  <si>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</si>
  <si>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</si>
  <si>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</si>
  <si>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</si>
  <si>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</si>
  <si>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</si>
  <si>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</si>
  <si>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</si>
  <si>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</si>
  <si>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</si>
  <si>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</si>
  <si>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</si>
  <si>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</si>
  <si>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</si>
  <si>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</si>
  <si>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</si>
  <si>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</si>
  <si>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</si>
  <si>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</si>
  <si>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</si>
  <si>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</si>
  <si>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</si>
  <si>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</si>
  <si>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</si>
  <si>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</si>
  <si>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</si>
  <si>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</si>
  <si>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</si>
  <si>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</si>
  <si>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</si>
  <si>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</si>
  <si>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</si>
  <si>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</si>
  <si>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</si>
  <si>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</si>
  <si>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</si>
  <si>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</si>
  <si>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</si>
  <si>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</si>
  <si>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</si>
  <si>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</si>
  <si>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</si>
  <si>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</si>
  <si>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</si>
  <si>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</si>
  <si>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</si>
  <si>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</si>
  <si>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</si>
  <si>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</si>
  <si>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</si>
  <si>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</si>
  <si>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</si>
  <si>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</si>
  <si>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</si>
  <si>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</si>
  <si>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</si>
  <si>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</si>
  <si>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</si>
  <si>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</si>
  <si>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</si>
  <si>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</si>
  <si>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</si>
  <si>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</si>
  <si>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</si>
  <si>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</si>
  <si>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</si>
  <si>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</si>
  <si>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</si>
  <si>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</si>
  <si>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</si>
  <si>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</si>
  <si>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</si>
  <si>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</si>
  <si>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</si>
  <si>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</si>
  <si>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</si>
  <si>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</si>
  <si>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</si>
  <si>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</si>
  <si>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</si>
  <si>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</si>
  <si>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</si>
  <si>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</si>
  <si>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</si>
  <si>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</si>
  <si>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</si>
  <si>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</si>
  <si>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</si>
  <si>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</si>
  <si>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</si>
  <si>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</si>
  <si>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</si>
  <si>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</si>
  <si>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</si>
  <si>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</si>
  <si>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</si>
  <si>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</si>
  <si>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</si>
  <si>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</si>
  <si>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</si>
  <si>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</si>
  <si>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</si>
  <si>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</si>
  <si>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</si>
  <si>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</si>
  <si>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</si>
  <si>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</si>
  <si>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</si>
  <si>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</si>
  <si>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</si>
  <si>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</si>
  <si>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</si>
  <si>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</si>
  <si>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</si>
  <si>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</si>
  <si>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</si>
  <si>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</si>
  <si>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</si>
  <si>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</si>
  <si>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</si>
  <si>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</si>
  <si>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</si>
  <si>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</si>
  <si>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</si>
  <si>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</si>
  <si>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</si>
  <si>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</si>
  <si>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</si>
  <si>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</si>
  <si>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</si>
  <si>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</si>
  <si>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</si>
  <si>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</si>
  <si>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</si>
  <si>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</si>
  <si>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</si>
  <si>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</si>
  <si>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</si>
  <si>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</si>
  <si>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</si>
  <si>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</si>
  <si>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</si>
  <si>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</si>
  <si>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</si>
  <si>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</si>
  <si>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</si>
  <si>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</si>
  <si>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</si>
  <si>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</si>
  <si>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</si>
  <si>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</si>
  <si>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</si>
  <si>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</si>
  <si>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</si>
  <si>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</si>
  <si>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</si>
  <si>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</si>
  <si>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</si>
  <si>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</si>
  <si>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</si>
  <si>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</si>
  <si>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</si>
  <si>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</si>
  <si>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</si>
  <si>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</si>
  <si>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</si>
  <si>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</si>
  <si>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</si>
  <si>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</si>
  <si>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</si>
  <si>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</si>
  <si>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</si>
  <si>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</si>
  <si>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</si>
  <si>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</si>
  <si>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</si>
  <si>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</si>
  <si>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</si>
  <si>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</si>
  <si>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</si>
  <si>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</si>
  <si>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</si>
  <si>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</si>
  <si>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</si>
  <si>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</si>
  <si>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</si>
  <si>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</si>
  <si>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</si>
  <si>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</si>
  <si>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</si>
  <si>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</si>
  <si>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</si>
  <si>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</si>
  <si>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</si>
  <si>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</si>
  <si>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</si>
  <si>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</si>
  <si>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</si>
  <si>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</si>
  <si>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</si>
  <si>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</si>
  <si>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</si>
  <si>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</si>
  <si>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</si>
  <si>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</si>
  <si>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</si>
  <si>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</si>
  <si>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</si>
  <si>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</si>
  <si>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</si>
  <si>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</si>
  <si>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</si>
  <si>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</si>
  <si>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</si>
  <si>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</si>
  <si>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</si>
  <si>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</si>
  <si>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</si>
  <si>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</si>
  <si>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</si>
  <si>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</si>
  <si>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</si>
  <si>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</si>
  <si>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</si>
  <si>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</si>
  <si>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</si>
  <si>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</si>
  <si>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</si>
  <si>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</si>
  <si>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</si>
  <si>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</si>
  <si>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</si>
  <si>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</si>
  <si>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</si>
  <si>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</si>
  <si>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</si>
  <si>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</si>
  <si>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</si>
  <si>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</si>
  <si>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</si>
  <si>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</si>
  <si>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</si>
  <si>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</si>
  <si>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</si>
  <si>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</si>
  <si>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</si>
  <si>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</si>
  <si>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</si>
  <si>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</si>
  <si>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</si>
  <si>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</si>
  <si>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</si>
  <si>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</si>
  <si>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</si>
  <si>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</si>
  <si>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</si>
  <si>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</si>
  <si>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</si>
  <si>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</si>
  <si>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</si>
  <si>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</si>
  <si>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</si>
  <si>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</si>
  <si>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</si>
  <si>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</si>
  <si>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</si>
  <si>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</si>
  <si>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</si>
  <si>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</si>
  <si>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</si>
  <si>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</si>
  <si>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</si>
  <si>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</si>
  <si>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</si>
  <si>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</si>
  <si>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</si>
  <si>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</si>
  <si>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</si>
  <si>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</si>
  <si>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</si>
  <si>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</si>
  <si>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</si>
  <si>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</si>
  <si>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</si>
  <si>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</si>
  <si>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</si>
  <si>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</si>
  <si>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</si>
  <si>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</si>
  <si>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</si>
  <si>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</si>
  <si>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</si>
  <si>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</si>
  <si>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</si>
  <si>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</si>
  <si>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</si>
  <si>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</si>
  <si>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</si>
  <si>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</si>
  <si>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</si>
  <si>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</si>
  <si>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</si>
  <si>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</si>
  <si>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</si>
  <si>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</si>
  <si>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</si>
  <si>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</si>
  <si>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</si>
  <si>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</si>
  <si>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</si>
  <si>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</si>
  <si>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</si>
  <si>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</si>
  <si>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</si>
  <si>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</si>
  <si>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</si>
  <si>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</si>
  <si>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</si>
  <si>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</si>
  <si>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</si>
  <si>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</si>
  <si>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</si>
  <si>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</si>
  <si>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</si>
  <si>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</si>
  <si>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</si>
  <si>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</si>
  <si>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</si>
  <si>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</si>
  <si>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</si>
  <si>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</si>
  <si>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</si>
  <si>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</si>
  <si>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</si>
  <si>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</si>
  <si>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</si>
  <si>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</si>
  <si>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</si>
  <si>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</si>
  <si>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</si>
  <si>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</si>
  <si>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</si>
  <si>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</si>
  <si>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</si>
  <si>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</si>
  <si>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</si>
  <si>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</si>
  <si>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</si>
  <si>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</si>
  <si>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</si>
  <si>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</si>
  <si>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</si>
  <si>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</si>
  <si>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</si>
  <si>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</si>
  <si>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</si>
  <si>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</si>
  <si>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</si>
  <si>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</si>
  <si>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</si>
  <si>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</si>
  <si>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</si>
  <si>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</si>
  <si>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</si>
  <si>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</si>
  <si>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</si>
  <si>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</si>
  <si>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</si>
  <si>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</si>
  <si>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</si>
  <si>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</si>
  <si>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</si>
  <si>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</si>
  <si>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</si>
  <si>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</si>
  <si>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</si>
  <si>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</si>
  <si>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</si>
  <si>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</si>
  <si>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</si>
  <si>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</si>
  <si>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</si>
  <si>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</si>
  <si>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</si>
  <si>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</si>
  <si>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</si>
  <si>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</si>
  <si>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</si>
  <si>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</si>
  <si>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</si>
  <si>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</si>
  <si>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</si>
  <si>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</si>
  <si>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</si>
  <si>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</si>
  <si>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</si>
  <si>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</si>
  <si>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</si>
  <si>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</si>
  <si>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</si>
  <si>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</si>
  <si>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</si>
  <si>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</si>
  <si>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</si>
  <si>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</si>
  <si>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</si>
  <si>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</si>
  <si>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</si>
  <si>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</si>
  <si>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</si>
  <si>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</si>
  <si>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</si>
  <si>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</si>
  <si>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</si>
  <si>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</si>
  <si>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</si>
  <si>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</si>
  <si>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</si>
  <si>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</si>
  <si>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</si>
  <si>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</si>
  <si>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</si>
  <si>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</si>
  <si>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</si>
  <si>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</si>
  <si>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</si>
  <si>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</si>
  <si>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</si>
  <si>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</si>
  <si>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</si>
  <si>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</si>
  <si>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</si>
  <si>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</si>
  <si>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</si>
  <si>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</si>
  <si>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</si>
  <si>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</si>
  <si>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</si>
  <si>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</si>
  <si>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</si>
  <si>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</si>
  <si>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</si>
  <si>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</si>
  <si>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</si>
  <si>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</si>
  <si>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</si>
  <si>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</si>
  <si>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</si>
  <si>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</si>
  <si>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</si>
  <si>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</si>
  <si>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</si>
  <si>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</si>
  <si>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</si>
  <si>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</si>
  <si>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</si>
  <si>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</si>
  <si>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</si>
  <si>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</si>
  <si>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</si>
  <si>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</si>
  <si>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</si>
  <si>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</si>
  <si>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</si>
  <si>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</si>
  <si>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</si>
  <si>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</si>
  <si>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</si>
  <si>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</si>
  <si>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</si>
  <si>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</si>
  <si>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</si>
  <si>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</si>
  <si>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</si>
  <si>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</si>
  <si>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</si>
  <si>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</si>
  <si>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</si>
  <si>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</si>
  <si>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</si>
  <si>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</si>
  <si>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</si>
  <si>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</si>
  <si>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</si>
  <si>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</si>
  <si>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</si>
  <si>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</si>
  <si>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</si>
  <si>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</si>
  <si>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</si>
  <si>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</si>
  <si>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</si>
  <si>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</si>
  <si>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</si>
  <si>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</si>
  <si>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</si>
  <si>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</si>
  <si>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</si>
  <si>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</si>
  <si>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</si>
  <si>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</si>
  <si>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</si>
  <si>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</si>
  <si>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</si>
  <si>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</si>
  <si>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</si>
  <si>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</si>
  <si>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</si>
  <si>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</si>
  <si>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</si>
  <si>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</si>
  <si>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</si>
  <si>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</si>
  <si>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</si>
  <si>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</si>
  <si>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</si>
  <si>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</si>
  <si>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</si>
  <si>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</si>
  <si>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</si>
  <si>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</si>
  <si>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</si>
  <si>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</si>
  <si>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</si>
  <si>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</si>
  <si>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</si>
  <si>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</si>
  <si>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</si>
  <si>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</si>
  <si>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</si>
  <si>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</si>
  <si>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</si>
  <si>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</si>
  <si>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</si>
  <si>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</si>
  <si>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</si>
  <si>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</si>
  <si>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</si>
  <si>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</si>
  <si>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</si>
  <si>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</si>
  <si>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</si>
  <si>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</si>
  <si>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</si>
  <si>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</si>
  <si>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</si>
  <si>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</si>
  <si>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</si>
  <si>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</si>
  <si>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</si>
  <si>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</si>
  <si>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</si>
  <si>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</si>
  <si>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</si>
  <si>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</si>
  <si>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</si>
  <si>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</si>
  <si>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</si>
  <si>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</si>
  <si>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</si>
  <si>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</si>
  <si>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</si>
  <si>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</si>
  <si>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</si>
  <si>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</si>
  <si>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</si>
  <si>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</si>
  <si>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</si>
  <si>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</si>
  <si>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</si>
  <si>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</si>
  <si>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</si>
  <si>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</si>
  <si>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</si>
  <si>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</si>
  <si>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</si>
  <si>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</si>
  <si>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</si>
  <si>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</si>
  <si>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</si>
  <si>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</si>
  <si>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</si>
  <si>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</si>
  <si>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</si>
  <si>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</si>
  <si>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</si>
  <si>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</si>
  <si>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</si>
  <si>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</si>
  <si>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</si>
  <si>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</si>
  <si>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</si>
  <si>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</si>
  <si>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</si>
  <si>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</si>
  <si>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</si>
  <si>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</si>
  <si>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</si>
  <si>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</si>
  <si>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</si>
  <si>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</si>
  <si>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</si>
  <si>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</si>
  <si>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</si>
  <si>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</si>
  <si>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</si>
  <si>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</si>
  <si>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</si>
  <si>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</si>
  <si>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</si>
  <si>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</si>
  <si>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</si>
  <si>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</si>
  <si>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</si>
  <si>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</si>
  <si>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</si>
  <si>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</si>
  <si>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</si>
  <si>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</si>
  <si>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</si>
  <si>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</si>
  <si>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</si>
  <si>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</si>
  <si>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</si>
  <si>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</si>
  <si>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</si>
  <si>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</si>
  <si>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</si>
  <si>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</si>
  <si>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</si>
  <si>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</si>
  <si>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</si>
  <si>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</si>
  <si>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</si>
  <si>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</si>
  <si>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</si>
  <si>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</si>
  <si>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</si>
  <si>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</si>
  <si>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</si>
  <si>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</si>
  <si>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</si>
  <si>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</si>
  <si>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</si>
  <si>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</si>
  <si>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</si>
  <si>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</si>
  <si>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</si>
  <si>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</si>
  <si>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</si>
  <si>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</si>
  <si>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</si>
  <si>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</si>
  <si>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</si>
  <si>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</si>
  <si>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</si>
  <si>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</si>
  <si>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</si>
  <si>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</si>
  <si>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</si>
  <si>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</si>
  <si>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</si>
  <si>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</si>
  <si>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</si>
  <si>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</si>
  <si>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</si>
  <si>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</si>
  <si>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</si>
  <si>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</si>
  <si>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</si>
  <si>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</si>
  <si>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</si>
  <si>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</si>
  <si>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</si>
  <si>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</si>
  <si>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</si>
  <si>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</si>
  <si>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</si>
  <si>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</si>
  <si>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</si>
  <si>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</si>
  <si>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</si>
  <si>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</si>
  <si>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</si>
  <si>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</si>
  <si>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</si>
  <si>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</si>
  <si>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</si>
  <si>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</si>
  <si>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</si>
  <si>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</si>
  <si>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</si>
  <si>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</si>
  <si>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</si>
  <si>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</si>
  <si>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</si>
  <si>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</si>
  <si>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</si>
  <si>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</si>
  <si>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</si>
  <si>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</si>
  <si>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</si>
  <si>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</si>
  <si>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</si>
  <si>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</si>
  <si>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</si>
  <si>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</si>
  <si>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</si>
  <si>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</si>
  <si>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</si>
  <si>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</si>
  <si>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</si>
  <si>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</si>
  <si>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</si>
  <si>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</si>
  <si>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</si>
  <si>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</si>
  <si>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</si>
  <si>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</si>
  <si>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</si>
  <si>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</si>
  <si>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</si>
  <si>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</si>
  <si>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</si>
  <si>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</si>
  <si>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</si>
  <si>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</si>
  <si>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</si>
  <si>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</si>
  <si>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</si>
  <si>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</si>
  <si>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</si>
  <si>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</si>
  <si>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</si>
  <si>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</si>
  <si>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</si>
  <si>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</si>
  <si>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</si>
  <si>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</si>
  <si>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</si>
  <si>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</si>
  <si>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</si>
  <si>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</si>
  <si>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</si>
  <si>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</si>
  <si>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</si>
  <si>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</si>
  <si>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</si>
  <si>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</si>
  <si>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</si>
  <si>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</si>
  <si>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</si>
  <si>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</si>
  <si>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</si>
  <si>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</si>
  <si>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</si>
  <si>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</si>
  <si>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</si>
  <si>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</si>
  <si>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</si>
  <si>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</si>
  <si>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</si>
  <si>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</si>
  <si>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</si>
  <si>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</si>
  <si>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</si>
  <si>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</si>
  <si>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</si>
  <si>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</si>
  <si>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</si>
  <si>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</si>
  <si>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</si>
  <si>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</si>
  <si>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</si>
  <si>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</si>
  <si>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</si>
  <si>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</si>
  <si>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</si>
  <si>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</si>
  <si>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</si>
  <si>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</si>
  <si>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</si>
  <si>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</si>
  <si>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</si>
  <si>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</si>
  <si>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</si>
  <si>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</si>
  <si>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</si>
  <si>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</si>
  <si>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</si>
  <si>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</si>
  <si>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</si>
  <si>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</si>
  <si>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</si>
  <si>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</si>
  <si>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</si>
  <si>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</si>
  <si>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</si>
  <si>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</si>
  <si>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</si>
  <si>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</si>
  <si>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</si>
  <si>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</si>
  <si>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</si>
  <si>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</si>
  <si>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</si>
  <si>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</si>
  <si>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</si>
  <si>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</si>
  <si>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</si>
  <si>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</si>
  <si>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</si>
  <si>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</si>
  <si>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</si>
  <si>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</si>
  <si>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</si>
  <si>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</si>
  <si>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</si>
  <si>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</si>
  <si>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</si>
  <si>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</si>
  <si>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</si>
  <si>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</si>
  <si>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</si>
  <si>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</si>
  <si>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</si>
  <si>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</si>
  <si>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</si>
  <si>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</si>
  <si>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</si>
  <si>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</si>
  <si>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</si>
  <si>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</si>
  <si>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</si>
  <si>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</si>
  <si>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</si>
  <si>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</si>
  <si>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</si>
  <si>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</si>
  <si>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</si>
  <si>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</si>
  <si>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</si>
  <si>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</si>
  <si>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</si>
  <si>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</si>
  <si>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</si>
  <si>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</si>
  <si>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</si>
  <si>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</si>
  <si>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</si>
  <si>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</si>
  <si>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</si>
  <si>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</si>
  <si>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</si>
  <si>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</si>
  <si>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</si>
  <si>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</si>
  <si>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</si>
  <si>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</si>
  <si>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</si>
  <si>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</si>
  <si>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</si>
  <si>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</si>
  <si>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</si>
  <si>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</si>
  <si>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</si>
  <si>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</si>
  <si>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</si>
  <si>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</si>
  <si>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</si>
  <si>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</si>
  <si>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</si>
  <si>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</si>
  <si>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</si>
  <si>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</si>
  <si>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</si>
  <si>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</si>
  <si>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</si>
  <si>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</si>
  <si>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</si>
  <si>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</si>
  <si>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</si>
  <si>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</si>
  <si>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</si>
  <si>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</si>
  <si>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</si>
  <si>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</si>
  <si>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</si>
  <si>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</si>
  <si>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</si>
  <si>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</si>
  <si>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</si>
  <si>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</si>
  <si>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</si>
  <si>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</si>
  <si>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</si>
  <si>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</si>
  <si>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</si>
  <si>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</si>
  <si>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</si>
  <si>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</si>
  <si>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</si>
  <si>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</si>
  <si>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</si>
  <si>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</si>
  <si>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</si>
  <si>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</si>
  <si>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</si>
  <si>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</si>
  <si>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</si>
  <si>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</si>
  <si>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</si>
  <si>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</si>
  <si>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</si>
  <si>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</si>
  <si>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</si>
  <si>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</si>
  <si>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</si>
  <si>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</si>
  <si>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</si>
  <si>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</si>
  <si>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</si>
  <si>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</si>
  <si>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</si>
  <si>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</si>
  <si>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</si>
  <si>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</si>
  <si>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</si>
  <si>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</si>
  <si>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</si>
  <si>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</si>
  <si>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</si>
  <si>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</si>
  <si>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</si>
  <si>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</si>
  <si>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</si>
  <si>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</si>
  <si>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</si>
  <si>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</si>
  <si>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</si>
  <si>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</si>
  <si>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</si>
  <si>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</si>
  <si>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</si>
  <si>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</si>
  <si>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</si>
  <si>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</si>
  <si>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</si>
  <si>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</si>
  <si>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</si>
  <si>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</si>
  <si>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</si>
  <si>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</si>
  <si>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</si>
  <si>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</si>
  <si>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</si>
  <si>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</si>
  <si>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</si>
  <si>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</si>
  <si>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</si>
  <si>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</si>
  <si>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</si>
  <si>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</si>
  <si>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</si>
  <si>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</si>
  <si>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</si>
  <si>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</si>
  <si>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</si>
  <si>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</si>
  <si>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</si>
  <si>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</si>
  <si>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</si>
  <si>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</si>
  <si>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</si>
  <si>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</si>
  <si>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</si>
  <si>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</si>
  <si>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</si>
  <si>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</si>
  <si>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</si>
  <si>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</si>
  <si>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</si>
  <si>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</si>
  <si>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</si>
  <si>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</si>
  <si>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</si>
  <si>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</si>
  <si>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</si>
  <si>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</si>
  <si>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</si>
  <si>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</si>
  <si>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</si>
  <si>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</si>
  <si>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</si>
  <si>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</si>
  <si>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</si>
  <si>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</si>
  <si>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</si>
  <si>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</si>
  <si>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</si>
  <si>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</si>
  <si>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</si>
  <si>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</si>
  <si>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</si>
  <si>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</si>
  <si>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</si>
  <si>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</si>
  <si>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</si>
  <si>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</si>
  <si>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</si>
  <si>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</si>
  <si>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</si>
  <si>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</si>
  <si>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</si>
  <si>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</si>
  <si>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</si>
  <si>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</si>
  <si>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</si>
  <si>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</si>
  <si>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</si>
  <si>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</si>
  <si>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</si>
  <si>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</si>
  <si>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</si>
  <si>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</si>
  <si>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</si>
  <si>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</si>
  <si>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</si>
  <si>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</si>
  <si>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</si>
  <si>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</si>
  <si>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</si>
  <si>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</si>
  <si>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</si>
  <si>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</si>
  <si>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</si>
  <si>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</si>
  <si>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</si>
  <si>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</si>
  <si>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</si>
  <si>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</si>
  <si>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</si>
  <si>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</si>
  <si>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</si>
  <si>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</si>
  <si>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</si>
  <si>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</si>
  <si>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</si>
  <si>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</si>
  <si>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</si>
  <si>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</si>
  <si>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</si>
  <si>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</si>
  <si>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</si>
  <si>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</si>
  <si>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</si>
  <si>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</si>
  <si>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</si>
  <si>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</si>
  <si>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</si>
  <si>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</si>
  <si>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</si>
  <si>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</si>
  <si>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</si>
  <si>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</si>
  <si>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</si>
  <si>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</si>
  <si>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</si>
  <si>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</si>
  <si>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</si>
  <si>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</si>
  <si>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</si>
  <si>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</si>
  <si>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</si>
  <si>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</si>
  <si>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</si>
  <si>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</si>
  <si>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</si>
  <si>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</si>
  <si>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</si>
  <si>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</si>
  <si>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</si>
  <si>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</si>
  <si>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</si>
  <si>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</si>
  <si>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</si>
  <si>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</si>
  <si>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</si>
  <si>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</si>
  <si>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</si>
  <si>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</si>
  <si>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</si>
  <si>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</si>
  <si>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</si>
  <si>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</si>
  <si>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</si>
  <si>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</si>
  <si>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</si>
  <si>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</si>
  <si>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</si>
  <si>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</si>
  <si>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</si>
  <si>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</si>
  <si>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</si>
  <si>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</si>
  <si>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</si>
  <si>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</si>
  <si>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</si>
  <si>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</si>
  <si>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</si>
  <si>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</si>
  <si>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</si>
  <si>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</si>
  <si>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</si>
  <si>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</si>
  <si>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</si>
  <si>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</si>
  <si>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</si>
  <si>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</si>
  <si>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</si>
  <si>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</si>
  <si>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</si>
  <si>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</si>
  <si>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</si>
  <si>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</si>
  <si>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</si>
  <si>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</si>
  <si>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</si>
  <si>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</si>
  <si>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</si>
  <si>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</si>
  <si>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</si>
  <si>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</si>
  <si>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</si>
  <si>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</si>
  <si>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</si>
  <si>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</si>
  <si>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</si>
  <si>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</si>
  <si>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</si>
  <si>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</si>
  <si>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</si>
  <si>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</si>
  <si>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</si>
  <si>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</si>
  <si>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</si>
  <si>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</si>
  <si>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</si>
  <si>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</si>
  <si>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</si>
  <si>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</si>
  <si>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</si>
  <si>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</si>
  <si>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</si>
  <si>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</si>
  <si>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</si>
  <si>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</si>
  <si>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</si>
  <si>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</si>
  <si>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</si>
  <si>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</si>
  <si>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</si>
  <si>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</si>
  <si>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</si>
  <si>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</si>
  <si>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</si>
  <si>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</si>
  <si>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</si>
  <si>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</si>
  <si>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</si>
  <si>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</si>
  <si>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</si>
  <si>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</si>
  <si>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</si>
  <si>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</si>
  <si>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</si>
  <si>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</si>
  <si>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</si>
  <si>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</si>
  <si>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</si>
  <si>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</si>
  <si>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</si>
  <si>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</si>
  <si>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</si>
  <si>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</si>
  <si>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</si>
  <si>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</si>
  <si>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</si>
  <si>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</si>
  <si>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</si>
  <si>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</si>
  <si>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</si>
  <si>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</si>
  <si>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</si>
  <si>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</si>
  <si>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</si>
  <si>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</si>
  <si>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</si>
  <si>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</si>
  <si>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</si>
  <si>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</si>
  <si>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</si>
  <si>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</si>
  <si>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</si>
  <si>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</si>
  <si>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</si>
  <si>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</si>
  <si>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</si>
  <si>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</si>
  <si>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</si>
  <si>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</si>
  <si>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</si>
  <si>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</si>
  <si>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</si>
  <si>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</si>
  <si>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</si>
  <si>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</si>
  <si>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</si>
  <si>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</si>
  <si>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</si>
  <si>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</si>
  <si>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</si>
  <si>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</si>
  <si>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</si>
  <si>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</si>
  <si>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</si>
  <si>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</si>
  <si>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</si>
  <si>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</si>
  <si>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</si>
  <si>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</si>
  <si>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</si>
  <si>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</si>
  <si>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</si>
  <si>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</si>
  <si>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</si>
  <si>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</si>
  <si>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</si>
  <si>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</si>
  <si>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</si>
  <si>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</si>
  <si>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</si>
  <si>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</si>
  <si>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</si>
  <si>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</si>
  <si>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</si>
  <si>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</si>
  <si>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</si>
  <si>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</si>
  <si>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</si>
  <si>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</si>
  <si>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</si>
  <si>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</si>
  <si>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</si>
  <si>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</si>
  <si>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</si>
  <si>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</si>
  <si>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</si>
  <si>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</si>
  <si>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</si>
  <si>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</si>
  <si>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</si>
  <si>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</si>
  <si>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</si>
  <si>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</si>
  <si>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</si>
  <si>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</si>
  <si>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</si>
  <si>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</si>
  <si>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</si>
  <si>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</si>
  <si>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</si>
  <si>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</si>
  <si>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</si>
  <si>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</si>
  <si>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</si>
  <si>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</si>
  <si>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</si>
  <si>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</si>
  <si>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</si>
  <si>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</si>
  <si>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</si>
  <si>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</si>
  <si>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</si>
  <si>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</si>
  <si>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</si>
  <si>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</si>
  <si>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</si>
  <si>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</si>
  <si>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</si>
  <si>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</si>
  <si>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</si>
  <si>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</si>
  <si>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</si>
  <si>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</si>
  <si>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</si>
  <si>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</si>
  <si>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</si>
  <si>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</si>
  <si>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</si>
  <si>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</si>
  <si>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</si>
  <si>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</si>
  <si>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</si>
  <si>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</si>
  <si>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</si>
  <si>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</si>
  <si>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</si>
  <si>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</si>
  <si>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</si>
  <si>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</si>
  <si>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</si>
  <si>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</si>
  <si>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</si>
  <si>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</si>
  <si>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</si>
  <si>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</si>
  <si>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</si>
  <si>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</si>
  <si>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</si>
  <si>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</si>
  <si>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</si>
  <si>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</si>
  <si>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</si>
  <si>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</si>
  <si>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</si>
  <si>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</si>
  <si>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</si>
  <si>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</si>
  <si>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</si>
  <si>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</si>
  <si>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</si>
  <si>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</si>
  <si>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</si>
  <si>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</si>
  <si>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</si>
  <si>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</si>
  <si>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</si>
  <si>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</si>
  <si>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</si>
  <si>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</si>
  <si>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</si>
  <si>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</si>
  <si>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</si>
  <si>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</si>
  <si>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</si>
  <si>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</si>
  <si>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</si>
  <si>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</si>
  <si>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</si>
  <si>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</si>
  <si>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</si>
  <si>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</si>
  <si>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</si>
  <si>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</si>
  <si>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</si>
  <si>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</si>
  <si>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</si>
  <si>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</si>
  <si>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</si>
  <si>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</si>
  <si>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</si>
  <si>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</si>
  <si>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</si>
  <si>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</si>
  <si>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</si>
  <si>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</si>
  <si>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</si>
  <si>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</si>
  <si>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</si>
  <si>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</si>
  <si>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</si>
  <si>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</si>
  <si>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</si>
  <si>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</si>
  <si>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</si>
  <si>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</si>
  <si>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</si>
  <si>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</si>
  <si>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</si>
  <si>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</si>
  <si>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</si>
  <si>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</si>
  <si>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</si>
  <si>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</si>
  <si>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</si>
  <si>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</si>
  <si>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</si>
  <si>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</si>
  <si>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</si>
  <si>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</si>
  <si>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</si>
  <si>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</si>
  <si>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</si>
  <si>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</si>
  <si>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</si>
  <si>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</si>
  <si>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</si>
  <si>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</si>
  <si>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</si>
  <si>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</si>
  <si>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</si>
  <si>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</si>
  <si>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</si>
  <si>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</si>
  <si>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</si>
  <si>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</si>
  <si>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</si>
  <si>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</si>
  <si>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</si>
  <si>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</si>
  <si>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</si>
  <si>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</si>
  <si>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</si>
  <si>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</si>
  <si>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</si>
  <si>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</si>
  <si>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</si>
  <si>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</si>
  <si>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</si>
  <si>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</si>
  <si>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</si>
  <si>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</si>
  <si>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</si>
  <si>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</si>
  <si>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</si>
  <si>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</si>
  <si>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</si>
  <si>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</si>
  <si>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</si>
  <si>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</si>
  <si>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</si>
  <si>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</si>
  <si>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</si>
  <si>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</si>
  <si>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</si>
  <si>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</si>
  <si>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</si>
  <si>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</si>
  <si>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</si>
  <si>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</si>
  <si>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</si>
  <si>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</si>
  <si>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</si>
  <si>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</si>
  <si>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</si>
  <si>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</si>
  <si>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</si>
  <si>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</si>
  <si>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</si>
  <si>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</si>
  <si>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</si>
  <si>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</si>
  <si>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</si>
  <si>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</si>
  <si>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</si>
  <si>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</si>
  <si>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</si>
  <si>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</si>
  <si>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</si>
  <si>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</si>
  <si>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</si>
  <si>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</si>
  <si>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</si>
  <si>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</si>
  <si>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</si>
  <si>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</si>
  <si>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</si>
  <si>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</si>
  <si>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</si>
  <si>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</si>
  <si>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</si>
  <si>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</si>
  <si>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</si>
  <si>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</si>
  <si>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</si>
  <si>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</si>
  <si>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</si>
  <si>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</si>
  <si>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</si>
  <si>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</si>
  <si>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</si>
  <si>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</si>
  <si>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</si>
  <si>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</si>
  <si>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</si>
  <si>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</si>
  <si>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</si>
  <si>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</si>
  <si>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</si>
  <si>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</si>
  <si>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</si>
  <si>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</si>
  <si>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</si>
  <si>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</si>
  <si>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</si>
  <si>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</si>
  <si>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</si>
  <si>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</si>
  <si>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</si>
  <si>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</si>
  <si>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</si>
  <si>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</si>
  <si>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</si>
  <si>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</si>
  <si>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</si>
  <si>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</si>
  <si>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</si>
  <si>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</si>
  <si>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</si>
  <si>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</si>
  <si>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</si>
  <si>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</si>
  <si>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</si>
  <si>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</si>
  <si>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</si>
  <si>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</si>
  <si>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</si>
  <si>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</si>
  <si>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</si>
  <si>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</si>
  <si>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</si>
  <si>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</si>
  <si>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</si>
  <si>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</si>
  <si>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</si>
  <si>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</si>
  <si>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</si>
  <si>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</si>
  <si>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</si>
  <si>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</si>
  <si>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</si>
  <si>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</si>
  <si>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</si>
  <si>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</si>
  <si>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</si>
  <si>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</si>
  <si>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</si>
  <si>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</si>
  <si>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</si>
  <si>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</si>
  <si>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</si>
  <si>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</si>
  <si>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</si>
  <si>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</si>
  <si>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</si>
  <si>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</si>
  <si>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</si>
  <si>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</si>
  <si>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</si>
  <si>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</si>
  <si>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</si>
  <si>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</si>
  <si>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</si>
  <si>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</si>
  <si>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</si>
  <si>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</si>
  <si>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</si>
  <si>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</si>
  <si>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</si>
  <si>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</si>
  <si>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</si>
  <si>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</si>
  <si>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</si>
  <si>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</si>
  <si>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</si>
  <si>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</si>
  <si>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</si>
  <si>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</si>
  <si>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</si>
  <si>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</si>
  <si>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</si>
  <si>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</si>
  <si>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</si>
  <si>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</si>
  <si>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</si>
  <si>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</si>
  <si>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</si>
  <si>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</si>
  <si>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</si>
  <si>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</si>
  <si>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</si>
  <si>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</si>
  <si>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</si>
  <si>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</si>
  <si>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</si>
  <si>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</si>
  <si>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</si>
  <si>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</si>
  <si>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</si>
  <si>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</si>
  <si>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</si>
  <si>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</si>
  <si>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</si>
  <si>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</si>
  <si>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</si>
  <si>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</si>
  <si>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</si>
  <si>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</si>
  <si>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</si>
  <si>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</si>
  <si>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</si>
  <si>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</si>
  <si>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</si>
  <si>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</si>
  <si>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</si>
  <si>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</si>
  <si>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</si>
  <si>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</si>
  <si>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</si>
  <si>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</si>
  <si>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</si>
  <si>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</si>
  <si>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</si>
  <si>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</si>
  <si>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</si>
  <si>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</si>
  <si>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</si>
  <si>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</si>
  <si>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</si>
  <si>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</si>
  <si>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</si>
  <si>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</si>
  <si>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</si>
  <si>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</si>
  <si>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</si>
  <si>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</si>
  <si>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</si>
  <si>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</si>
  <si>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</si>
  <si>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</si>
  <si>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</si>
  <si>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</si>
  <si>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</si>
  <si>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</si>
  <si>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</si>
  <si>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</si>
  <si>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</si>
  <si>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</si>
  <si>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</si>
  <si>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</si>
  <si>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</si>
  <si>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</si>
  <si>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</si>
  <si>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</si>
  <si>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</si>
  <si>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</si>
  <si>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</si>
  <si>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</si>
  <si>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</si>
  <si>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</si>
  <si>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</si>
  <si>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</si>
  <si>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</si>
  <si>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</si>
  <si>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</si>
  <si>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</si>
  <si>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</si>
  <si>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</si>
  <si>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</si>
  <si>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</si>
  <si>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</si>
  <si>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</si>
  <si>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</si>
  <si>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</si>
  <si>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</si>
  <si>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</si>
  <si>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</si>
  <si>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</si>
  <si>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</si>
  <si>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</si>
  <si>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</si>
  <si>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</si>
  <si>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</si>
  <si>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</si>
  <si>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</si>
  <si>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</si>
  <si>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</si>
  <si>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</si>
  <si>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</si>
  <si>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</si>
  <si>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</si>
  <si>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</si>
  <si>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</si>
  <si>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</si>
  <si>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</si>
  <si>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</si>
  <si>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</si>
  <si>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</si>
  <si>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</si>
  <si>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</si>
  <si>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</si>
  <si>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</si>
  <si>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</si>
  <si>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</si>
  <si>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</si>
  <si>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</si>
  <si>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</si>
  <si>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</si>
  <si>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</si>
  <si>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</si>
  <si>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</si>
  <si>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</si>
  <si>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</si>
  <si>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</si>
  <si>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</si>
  <si>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</si>
  <si>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</si>
  <si>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</si>
  <si>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</si>
  <si>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</si>
  <si>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</si>
  <si>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</si>
  <si>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</si>
  <si>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</si>
  <si>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</si>
  <si>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</si>
  <si>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</si>
  <si>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</si>
  <si>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</si>
  <si>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</si>
  <si>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</si>
  <si>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</si>
  <si>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</si>
  <si>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</si>
  <si>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</si>
  <si>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</si>
  <si>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</si>
  <si>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</si>
  <si>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</si>
  <si>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</si>
  <si>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</si>
  <si>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</si>
  <si>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</si>
  <si>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</si>
  <si>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</si>
  <si>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</si>
  <si>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</si>
  <si>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</si>
  <si>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</si>
  <si>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</si>
  <si>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</si>
  <si>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</si>
  <si>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</si>
  <si>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</si>
  <si>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</si>
  <si>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</si>
  <si>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</si>
  <si>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</si>
  <si>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</si>
  <si>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</si>
  <si>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</si>
  <si>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</si>
  <si>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</si>
  <si>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</si>
  <si>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</si>
  <si>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</si>
  <si>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</si>
  <si>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</si>
  <si>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</si>
  <si>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</si>
  <si>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</si>
  <si>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</si>
  <si>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</si>
  <si>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</si>
  <si>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</si>
  <si>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</si>
  <si>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</si>
  <si>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</si>
  <si>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</si>
  <si>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</si>
  <si>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</si>
  <si>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</si>
  <si>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</si>
  <si>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</si>
  <si>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</si>
  <si>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</si>
  <si>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</si>
  <si>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</si>
  <si>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</si>
  <si>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</si>
  <si>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</si>
  <si>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</si>
  <si>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</si>
  <si>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</si>
  <si>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</si>
  <si>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</si>
  <si>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</si>
  <si>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</si>
  <si>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</si>
  <si>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</si>
  <si>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</si>
  <si>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</si>
  <si>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</si>
  <si>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</si>
  <si>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</si>
  <si>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</si>
  <si>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</si>
  <si>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</si>
  <si>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</si>
  <si>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</si>
  <si>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</si>
  <si>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</si>
  <si>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</si>
  <si>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</si>
  <si>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</si>
  <si>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</si>
  <si>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</si>
  <si>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</si>
  <si>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</si>
  <si>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</si>
  <si>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</si>
  <si>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</si>
  <si>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</si>
  <si>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</si>
  <si>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</si>
  <si>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</si>
  <si>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</si>
  <si>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</si>
  <si>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</si>
  <si>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</si>
  <si>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</si>
  <si>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</si>
  <si>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</si>
  <si>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</si>
  <si>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</si>
  <si>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</si>
  <si>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</si>
  <si>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</si>
  <si>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</si>
  <si>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</si>
  <si>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</si>
  <si>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</si>
  <si>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</si>
  <si>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</si>
  <si>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</si>
  <si>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</si>
  <si>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</si>
  <si>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</si>
  <si>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</si>
  <si>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</si>
  <si>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</si>
  <si>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</si>
  <si>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</si>
  <si>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</si>
  <si>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</si>
  <si>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</si>
  <si>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</si>
  <si>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</si>
  <si>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</si>
  <si>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</si>
  <si>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</si>
  <si>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</si>
  <si>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</si>
  <si>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</si>
  <si>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</si>
  <si>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</si>
  <si>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</si>
  <si>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</si>
  <si>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</si>
  <si>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</si>
  <si>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</si>
  <si>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</si>
  <si>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</si>
  <si>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</si>
  <si>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</si>
  <si>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</si>
  <si>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</si>
  <si>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</si>
  <si>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</si>
  <si>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</si>
  <si>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</si>
  <si>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</si>
  <si>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</si>
  <si>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</si>
  <si>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</si>
  <si>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</si>
  <si>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</si>
  <si>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</si>
  <si>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</si>
  <si>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</si>
  <si>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</si>
  <si>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</si>
  <si>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</si>
  <si>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</si>
  <si>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</si>
  <si>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</si>
  <si>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</si>
  <si>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</si>
  <si>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</si>
  <si>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</si>
  <si>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</si>
  <si>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</si>
  <si>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</si>
  <si>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</si>
  <si>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</si>
  <si>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</si>
  <si>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</si>
  <si>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</si>
  <si>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</si>
  <si>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</si>
  <si>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</si>
  <si>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</si>
  <si>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</si>
  <si>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</si>
  <si>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</si>
  <si>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</si>
  <si>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</si>
  <si>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</si>
  <si>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</si>
  <si>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</si>
  <si>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</si>
  <si>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</si>
  <si>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</si>
  <si>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</si>
  <si>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</si>
  <si>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</si>
  <si>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</si>
  <si>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</si>
  <si>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</si>
  <si>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</si>
  <si>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</si>
  <si>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</si>
  <si>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</si>
  <si>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</si>
  <si>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</si>
  <si>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</si>
  <si>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</si>
  <si>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</si>
  <si>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</si>
  <si>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</si>
  <si>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</si>
  <si>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</si>
  <si>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</si>
  <si>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</si>
  <si>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</si>
  <si>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</si>
  <si>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</si>
  <si>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</si>
  <si>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</si>
  <si>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</si>
  <si>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</si>
  <si>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</si>
  <si>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</si>
  <si>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</si>
  <si>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</si>
  <si>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</si>
  <si>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</si>
  <si>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</si>
  <si>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</si>
  <si>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</si>
  <si>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</si>
  <si>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</si>
  <si>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</si>
  <si>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</si>
  <si>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</si>
  <si>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</si>
  <si>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</si>
  <si>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</si>
  <si>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</si>
  <si>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</si>
  <si>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</si>
  <si>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</si>
  <si>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</si>
  <si>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</si>
  <si>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</si>
  <si>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</si>
  <si>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</si>
  <si>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</si>
  <si>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</si>
  <si>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</si>
  <si>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</si>
  <si>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</si>
  <si>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</si>
  <si>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</si>
  <si>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</si>
  <si>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</si>
  <si>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</si>
  <si>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</si>
  <si>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</si>
  <si>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</si>
  <si>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</si>
  <si>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</si>
  <si>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</si>
  <si>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</si>
  <si>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</si>
  <si>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</si>
  <si>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</si>
  <si>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</si>
  <si>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</si>
  <si>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</si>
  <si>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</si>
  <si>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</si>
  <si>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</si>
  <si>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</si>
  <si>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</si>
  <si>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</si>
  <si>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</si>
  <si>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</si>
  <si>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</si>
  <si>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</si>
  <si>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</si>
  <si>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</si>
  <si>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</si>
  <si>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</si>
  <si>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</si>
  <si>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</si>
  <si>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</si>
  <si>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</si>
  <si>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</si>
  <si>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</si>
  <si>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</si>
  <si>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</si>
  <si>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</si>
  <si>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</si>
  <si>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</si>
  <si>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</si>
  <si>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</si>
  <si>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</si>
  <si>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</si>
  <si>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</si>
  <si>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</si>
  <si>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</si>
  <si>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</si>
  <si>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</si>
  <si>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</si>
  <si>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</si>
  <si>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</si>
  <si>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</si>
  <si>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</si>
  <si>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</si>
  <si>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</si>
  <si>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</si>
  <si>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</si>
  <si>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</si>
  <si>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</si>
  <si>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</si>
  <si>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</si>
  <si>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</si>
  <si>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</si>
  <si>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</si>
  <si>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</si>
  <si>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</si>
  <si>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</si>
  <si>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</si>
  <si>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</si>
  <si>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</si>
  <si>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</si>
  <si>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</si>
  <si>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</si>
  <si>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</si>
  <si>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</si>
  <si>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</si>
  <si>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</si>
  <si>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</si>
  <si>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</si>
  <si>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</si>
  <si>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</si>
  <si>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</si>
  <si>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</si>
  <si>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</si>
  <si>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</si>
  <si>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</si>
  <si>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</si>
  <si>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</si>
  <si>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</si>
  <si>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</si>
  <si>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</si>
  <si>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</si>
  <si>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</si>
  <si>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</si>
  <si>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</si>
  <si>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</si>
  <si>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</si>
  <si>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</si>
  <si>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</si>
  <si>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</si>
  <si>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</si>
  <si>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</si>
  <si>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</si>
  <si>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</si>
  <si>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</si>
  <si>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</si>
  <si>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</si>
  <si>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</si>
  <si>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</si>
  <si>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</si>
  <si>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</si>
  <si>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</si>
  <si>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</si>
  <si>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</si>
  <si>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</si>
  <si>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</si>
  <si>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</si>
  <si>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</si>
  <si>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</si>
  <si>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</si>
  <si>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</si>
  <si>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</si>
  <si>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</si>
  <si>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</si>
  <si>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</si>
  <si>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</si>
  <si>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</si>
  <si>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</si>
  <si>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</si>
  <si>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</si>
  <si>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</si>
  <si>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</si>
  <si>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</si>
  <si>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</si>
  <si>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</si>
  <si>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</si>
  <si>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</si>
  <si>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</si>
  <si>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</si>
  <si>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</si>
  <si>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</si>
  <si>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</si>
  <si>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</si>
  <si>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</si>
  <si>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</si>
  <si>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</si>
  <si>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</si>
  <si>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</si>
  <si>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</si>
  <si>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</si>
  <si>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</si>
  <si>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</si>
  <si>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</si>
  <si>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</si>
  <si>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</si>
  <si>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</si>
  <si>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</si>
  <si>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</si>
  <si>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</si>
  <si>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</si>
  <si>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</si>
  <si>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</si>
  <si>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</si>
  <si>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</si>
  <si>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</si>
  <si>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</si>
  <si>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</si>
  <si>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</si>
  <si>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</si>
  <si>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</si>
  <si>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</si>
  <si>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</si>
  <si>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</si>
  <si>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</si>
  <si>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</si>
  <si>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</si>
  <si>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</si>
  <si>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</si>
  <si>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</si>
  <si>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</si>
  <si>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</si>
  <si>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</si>
  <si>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</si>
  <si>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</si>
  <si>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</si>
  <si>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</si>
  <si>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</si>
  <si>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</si>
  <si>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</si>
  <si>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</si>
  <si>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</si>
  <si>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</si>
  <si>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</si>
  <si>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</si>
  <si>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</si>
  <si>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</si>
  <si>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</si>
  <si>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</si>
  <si>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</si>
  <si>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</si>
  <si>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</si>
  <si>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</si>
  <si>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</si>
  <si>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</si>
  <si>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</si>
  <si>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</si>
  <si>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</si>
  <si>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</si>
  <si>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</si>
  <si>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</si>
  <si>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</si>
  <si>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</si>
  <si>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</si>
  <si>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</si>
  <si>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</si>
  <si>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</si>
  <si>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</si>
  <si>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</si>
  <si>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</si>
  <si>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</si>
  <si>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</si>
  <si>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</si>
  <si>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</si>
  <si>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</si>
  <si>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</si>
  <si>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</si>
  <si>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</si>
  <si>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</si>
  <si>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</si>
  <si>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</si>
  <si>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</si>
  <si>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</si>
  <si>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</si>
  <si>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</si>
  <si>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</si>
  <si>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</si>
  <si>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</si>
  <si>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</si>
  <si>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</si>
  <si>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</si>
  <si>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</si>
  <si>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</si>
  <si>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</si>
  <si>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</si>
  <si>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</si>
  <si>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</si>
  <si>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</si>
  <si>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</si>
  <si>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</si>
  <si>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</si>
  <si>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</si>
  <si>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</si>
  <si>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</si>
  <si>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</si>
  <si>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</si>
  <si>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</si>
  <si>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</si>
  <si>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</si>
  <si>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</si>
  <si>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</si>
  <si>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</si>
  <si>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</si>
  <si>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</si>
  <si>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</si>
  <si>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</si>
  <si>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</si>
  <si>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</si>
  <si>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</si>
  <si>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</si>
  <si>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</si>
  <si>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</si>
  <si>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</si>
  <si>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</si>
  <si>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</si>
  <si>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</si>
  <si>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</si>
  <si>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</si>
  <si>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</si>
  <si>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</si>
  <si>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</si>
  <si>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</si>
  <si>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</si>
  <si>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</si>
  <si>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</si>
  <si>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</si>
  <si>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</si>
  <si>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</si>
  <si>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</si>
  <si>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</si>
  <si>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</si>
  <si>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</si>
  <si>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</si>
  <si>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</si>
  <si>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</si>
  <si>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</si>
  <si>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</si>
  <si>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</si>
  <si>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</si>
  <si>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</si>
  <si>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</si>
  <si>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</si>
  <si>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</si>
  <si>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</si>
  <si>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</si>
  <si>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</si>
  <si>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</si>
  <si>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</si>
  <si>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</si>
  <si>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</si>
  <si>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</si>
  <si>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</si>
  <si>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</si>
  <si>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</si>
  <si>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</si>
  <si>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</si>
  <si>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</si>
  <si>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</si>
  <si>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</si>
  <si>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</si>
  <si>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</si>
  <si>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</si>
  <si>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</si>
  <si>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</si>
  <si>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</si>
  <si>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</si>
  <si>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</si>
  <si>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</si>
  <si>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</si>
  <si>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</si>
  <si>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</si>
  <si>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</si>
  <si>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</si>
  <si>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</si>
  <si>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</si>
  <si>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</si>
  <si>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</si>
  <si>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</si>
  <si>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</si>
  <si>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</si>
  <si>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</si>
  <si>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</si>
  <si>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</si>
  <si>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</si>
  <si>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</si>
  <si>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</si>
  <si>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</si>
  <si>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</si>
  <si>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</si>
  <si>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</si>
  <si>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</si>
  <si>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</si>
  <si>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</si>
  <si>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</si>
  <si>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</si>
  <si>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</si>
  <si>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</si>
  <si>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</si>
  <si>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</si>
  <si>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</si>
  <si>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</si>
  <si>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</si>
  <si>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</si>
  <si>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</si>
  <si>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</si>
  <si>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</si>
  <si>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</si>
  <si>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</si>
  <si>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</si>
  <si>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</si>
  <si>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</si>
  <si>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</si>
  <si>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</si>
  <si>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</si>
  <si>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</si>
  <si>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</si>
  <si>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</si>
  <si>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</si>
  <si>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</si>
  <si>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</si>
  <si>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</si>
  <si>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</si>
  <si>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</si>
  <si>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</si>
  <si>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</si>
  <si>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</si>
  <si>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</si>
  <si>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</si>
  <si>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</si>
  <si>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</si>
  <si>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</si>
  <si>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</si>
  <si>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</si>
  <si>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</si>
  <si>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</si>
  <si>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</si>
  <si>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</si>
  <si>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</si>
  <si>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</si>
  <si>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</si>
  <si>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</si>
  <si>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</si>
  <si>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</si>
  <si>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</si>
  <si>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</si>
  <si>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</si>
  <si>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</si>
  <si>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</si>
  <si>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</si>
  <si>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</si>
  <si>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</si>
  <si>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</si>
  <si>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</si>
  <si>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</si>
  <si>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</si>
  <si>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</si>
  <si>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</si>
  <si>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</si>
  <si>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</si>
  <si>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</si>
  <si>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</si>
  <si>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</si>
  <si>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</si>
  <si>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</si>
  <si>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</si>
  <si>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</si>
  <si>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</si>
  <si>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</si>
  <si>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</si>
  <si>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</si>
  <si>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</si>
  <si>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</si>
  <si>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</si>
  <si>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</si>
  <si>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</si>
  <si>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</si>
  <si>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</si>
  <si>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</si>
  <si>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</si>
  <si>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</si>
  <si>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</si>
  <si>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</si>
  <si>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</si>
  <si>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</si>
  <si>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</si>
  <si>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</si>
  <si>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</si>
  <si>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</si>
  <si>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</si>
  <si>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</si>
  <si>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</si>
  <si>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</si>
  <si>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</si>
  <si>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</si>
  <si>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</si>
  <si>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</si>
  <si>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</si>
  <si>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</si>
  <si>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</si>
  <si>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</si>
  <si>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</si>
  <si>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</si>
  <si>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</si>
  <si>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</si>
  <si>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</si>
  <si>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</si>
  <si>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</si>
  <si>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</si>
  <si>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</si>
  <si>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</si>
  <si>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</si>
  <si>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</si>
  <si>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</si>
  <si>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</si>
  <si>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</si>
  <si>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</si>
  <si>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</si>
  <si>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</si>
  <si>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</si>
  <si>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</si>
  <si>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</si>
  <si>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</si>
  <si>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</si>
  <si>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</si>
  <si>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</si>
  <si>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</si>
  <si>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</si>
  <si>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</si>
  <si>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</si>
  <si>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</si>
  <si>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</si>
  <si>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</si>
  <si>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</si>
  <si>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</si>
  <si>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</si>
  <si>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</si>
  <si>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</si>
  <si>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</si>
  <si>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</si>
  <si>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</si>
  <si>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</si>
  <si>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</si>
  <si>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</si>
  <si>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</si>
  <si>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</si>
  <si>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</si>
  <si>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</si>
  <si>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</si>
  <si>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</si>
  <si>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</si>
  <si>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</si>
  <si>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</si>
  <si>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</si>
  <si>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</si>
  <si>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</si>
  <si>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</si>
  <si>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</si>
  <si>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</si>
  <si>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</si>
  <si>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</si>
  <si>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</si>
  <si>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</si>
  <si>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</si>
  <si>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</si>
  <si>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</si>
  <si>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</si>
  <si>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</si>
  <si>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</si>
  <si>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</si>
  <si>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</si>
  <si>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</si>
  <si>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</si>
  <si>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</si>
  <si>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</si>
  <si>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</si>
  <si>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</si>
  <si>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</si>
  <si>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</si>
  <si>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</si>
  <si>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</si>
  <si>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</si>
  <si>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</si>
  <si>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</si>
  <si>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</si>
  <si>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</si>
  <si>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</si>
  <si>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</si>
  <si>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</si>
  <si>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</si>
  <si>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</si>
  <si>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</si>
  <si>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</si>
  <si>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</si>
  <si>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</si>
  <si>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</si>
  <si>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</si>
  <si>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</si>
  <si>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</si>
  <si>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</si>
  <si>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</si>
  <si>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</si>
  <si>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</si>
  <si>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</si>
  <si>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</si>
  <si>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</si>
  <si>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</si>
  <si>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</si>
  <si>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</si>
  <si>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</si>
  <si>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</si>
  <si>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</si>
  <si>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</si>
  <si>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</si>
  <si>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</si>
  <si>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</si>
  <si>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</si>
  <si>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</si>
  <si>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</si>
  <si>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</si>
  <si>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</si>
  <si>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</si>
  <si>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</si>
  <si>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</si>
  <si>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</si>
  <si>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</si>
  <si>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</si>
  <si>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</si>
  <si>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</si>
  <si>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</si>
  <si>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</si>
  <si>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</si>
  <si>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</si>
  <si>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</si>
  <si>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</si>
  <si>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</si>
  <si>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</si>
  <si>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</si>
  <si>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</si>
  <si>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</si>
  <si>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</si>
  <si>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</si>
  <si>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</si>
  <si>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</si>
  <si>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</si>
  <si>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</si>
  <si>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</si>
  <si>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</si>
  <si>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</si>
  <si>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</si>
  <si>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</si>
  <si>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</si>
  <si>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</si>
  <si>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</si>
  <si>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</si>
  <si>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</si>
  <si>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</si>
  <si>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</si>
  <si>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</si>
  <si>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</si>
  <si>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</si>
  <si>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</si>
  <si>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</si>
  <si>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</si>
  <si>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</si>
  <si>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</si>
  <si>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</si>
  <si>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</si>
  <si>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</si>
  <si>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</si>
  <si>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</si>
  <si>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</si>
  <si>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</si>
  <si>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</si>
  <si>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</si>
  <si>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</si>
  <si>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</si>
  <si>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</si>
  <si>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</si>
  <si>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</si>
  <si>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</si>
  <si>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</si>
  <si>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</si>
  <si>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</si>
  <si>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</si>
  <si>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</si>
  <si>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</si>
  <si>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</si>
  <si>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</si>
  <si>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</si>
  <si>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</si>
  <si>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</si>
  <si>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</si>
  <si>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</si>
  <si>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</si>
  <si>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</si>
  <si>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</si>
  <si>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</si>
  <si>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</si>
  <si>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</si>
  <si>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</si>
  <si>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</si>
  <si>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</si>
  <si>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</si>
  <si>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</si>
  <si>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</si>
  <si>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</si>
  <si>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</si>
  <si>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</si>
  <si>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</si>
  <si>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</si>
  <si>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</si>
  <si>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</si>
  <si>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</si>
  <si>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</si>
  <si>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</si>
  <si>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</si>
  <si>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</si>
  <si>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</si>
  <si>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</si>
  <si>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</si>
  <si>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</si>
  <si>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</si>
  <si>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</si>
  <si>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</si>
  <si>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</si>
  <si>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</si>
  <si>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</si>
  <si>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</si>
  <si>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</si>
  <si>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</si>
  <si>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</si>
  <si>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</si>
  <si>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</si>
  <si>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</si>
  <si>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</si>
  <si>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</si>
  <si>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</si>
  <si>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</si>
  <si>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</si>
  <si>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</si>
  <si>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</si>
  <si>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</si>
  <si>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</si>
  <si>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</si>
  <si>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</si>
  <si>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</si>
  <si>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</si>
  <si>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</si>
  <si>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</si>
  <si>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</si>
  <si>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</si>
  <si>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</si>
  <si>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</si>
  <si>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</si>
  <si>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</si>
  <si>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</si>
  <si>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</si>
  <si>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</si>
  <si>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</si>
  <si>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</si>
  <si>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</si>
  <si>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</si>
  <si>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</si>
  <si>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</si>
  <si>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</si>
  <si>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</si>
  <si>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</si>
  <si>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</si>
  <si>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</si>
  <si>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</si>
  <si>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</si>
  <si>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</si>
  <si>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</si>
  <si>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</si>
  <si>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</si>
  <si>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</si>
  <si>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</si>
  <si>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</si>
  <si>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</si>
  <si>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</si>
  <si>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</si>
  <si>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</si>
  <si>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</si>
  <si>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</si>
  <si>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</si>
  <si>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</si>
  <si>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</si>
  <si>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</si>
  <si>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</si>
  <si>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</si>
  <si>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</si>
  <si>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</si>
  <si>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</si>
  <si>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</si>
  <si>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</si>
  <si>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</si>
  <si>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</si>
  <si>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</si>
  <si>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</si>
  <si>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</si>
  <si>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</si>
  <si>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</si>
  <si>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</si>
  <si>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</si>
  <si>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</si>
  <si>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</si>
  <si>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</si>
  <si>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</si>
  <si>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</si>
  <si>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</si>
  <si>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</si>
  <si>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</si>
  <si>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</si>
  <si>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</si>
  <si>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</si>
  <si>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</si>
  <si>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</si>
  <si>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</si>
  <si>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</si>
  <si>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</si>
  <si>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</si>
  <si>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</si>
  <si>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</si>
  <si>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</si>
  <si>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</si>
  <si>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</si>
  <si>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</si>
  <si>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</si>
  <si>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</si>
  <si>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</si>
  <si>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</si>
  <si>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</si>
  <si>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</si>
  <si>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</si>
  <si>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</si>
  <si>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</si>
  <si>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</si>
  <si>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</si>
  <si>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</si>
  <si>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</si>
  <si>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</si>
  <si>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</si>
  <si>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</si>
  <si>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</si>
  <si>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</si>
  <si>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</si>
  <si>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</si>
  <si>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</si>
  <si>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</si>
  <si>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</si>
  <si>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</si>
  <si>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</si>
  <si>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</si>
  <si>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</si>
  <si>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</si>
  <si>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</si>
  <si>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</si>
  <si>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</si>
  <si>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</si>
  <si>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</si>
  <si>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</si>
  <si>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</si>
  <si>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</si>
  <si>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</si>
  <si>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</si>
  <si>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</si>
  <si>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</si>
  <si>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</si>
  <si>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</si>
  <si>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</si>
  <si>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</si>
  <si>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</si>
  <si>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</si>
  <si>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</si>
  <si>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</si>
  <si>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</si>
  <si>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</si>
  <si>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</si>
  <si>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</si>
  <si>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</si>
  <si>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</si>
  <si>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</si>
  <si>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</si>
  <si>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</si>
  <si>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</si>
  <si>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</si>
  <si>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</si>
  <si>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</si>
  <si>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</si>
  <si>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</si>
  <si>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</si>
  <si>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</si>
  <si>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</si>
  <si>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</si>
  <si>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</si>
  <si>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</si>
  <si>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</si>
  <si>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</si>
  <si>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</si>
  <si>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</si>
  <si>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</si>
  <si>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</si>
  <si>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</si>
  <si>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</si>
  <si>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</si>
  <si>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</si>
  <si>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</si>
  <si>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</si>
  <si>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</si>
  <si>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</si>
  <si>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Novi Bečej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</si>
</sst>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176</c:v>
                </c:pt>
                <c:pt idx="1">
                  <c:v>249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258</c:v>
                </c:pt>
                <c:pt idx="1">
                  <c:v>282</c:v>
                </c:pt>
                <c:pt idx="2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1281</c:v>
                </c:pt>
                <c:pt idx="1">
                  <c:v>1303</c:v>
                </c:pt>
                <c:pt idx="2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208"/>
        <c:axId val="200913280"/>
      </c:barChart>
      <c:catAx>
        <c:axId val="20073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auto val="1"/>
        <c:lblAlgn val="ctr"/>
        <c:lblOffset val="100"/>
        <c:noMultiLvlLbl val="0"/>
      </c:catAx>
      <c:valAx>
        <c:axId val="20091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</c:v>
                </c:pt>
                <c:pt idx="1">
                  <c:v>21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46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2176"/>
        <c:axId val="201603712"/>
      </c:barChart>
      <c:catAx>
        <c:axId val="201602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712"/>
        <c:crosses val="autoZero"/>
        <c:auto val="1"/>
        <c:lblAlgn val="ctr"/>
        <c:lblOffset val="100"/>
        <c:noMultiLvlLbl val="0"/>
      </c:catAx>
      <c:valAx>
        <c:axId val="20160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8798</c:v>
                </c:pt>
                <c:pt idx="1">
                  <c:v>6879</c:v>
                </c:pt>
                <c:pt idx="2">
                  <c:v>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3680"/>
        <c:axId val="202025216"/>
      </c:barChart>
      <c:catAx>
        <c:axId val="20202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5216"/>
        <c:crosses val="autoZero"/>
        <c:auto val="1"/>
        <c:lblAlgn val="ctr"/>
        <c:lblOffset val="100"/>
        <c:noMultiLvlLbl val="0"/>
      </c:catAx>
      <c:valAx>
        <c:axId val="20202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368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18.627352823388065</c:v>
                </c:pt>
                <c:pt idx="1">
                  <c:v>60.46255506607929</c:v>
                </c:pt>
                <c:pt idx="2">
                  <c:v>20.910092110532638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40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920"/>
        <c:axId val="202787456"/>
      </c:barChart>
      <c:catAx>
        <c:axId val="20278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456"/>
        <c:crosses val="autoZero"/>
        <c:auto val="1"/>
        <c:lblAlgn val="ctr"/>
        <c:lblOffset val="100"/>
        <c:noMultiLvlLbl val="0"/>
      </c:catAx>
      <c:valAx>
        <c:axId val="20278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3864320"/>
        <c:axId val="301694976"/>
      </c:barChart>
      <c:catAx>
        <c:axId val="2638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694976"/>
        <c:crosses val="autoZero"/>
        <c:auto val="1"/>
        <c:lblAlgn val="ctr"/>
        <c:lblOffset val="100"/>
        <c:noMultiLvlLbl val="0"/>
      </c:catAx>
      <c:valAx>
        <c:axId val="30169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3864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105.4</c:v>
                </c:pt>
                <c:pt idx="1">
                  <c:v>119.4</c:v>
                </c:pt>
                <c:pt idx="2">
                  <c:v>116.5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104.8</c:v>
                </c:pt>
                <c:pt idx="1">
                  <c:v>104</c:v>
                </c:pt>
                <c:pt idx="2">
                  <c:v>112.1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5465600"/>
        <c:axId val="306119808"/>
      </c:barChart>
      <c:catAx>
        <c:axId val="30546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19808"/>
        <c:crosses val="autoZero"/>
        <c:auto val="1"/>
        <c:lblAlgn val="ctr"/>
        <c:lblOffset val="100"/>
        <c:noMultiLvlLbl val="0"/>
      </c:catAx>
      <c:valAx>
        <c:axId val="30611980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46560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643</c:v>
                </c:pt>
                <c:pt idx="1">
                  <c:v>555</c:v>
                </c:pt>
                <c:pt idx="2">
                  <c:v>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6148096"/>
        <c:axId val="306165248"/>
      </c:barChart>
      <c:catAx>
        <c:axId val="30614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65248"/>
        <c:crosses val="autoZero"/>
        <c:auto val="1"/>
        <c:lblAlgn val="ctr"/>
        <c:lblOffset val="100"/>
        <c:noMultiLvlLbl val="0"/>
      </c:catAx>
      <c:valAx>
        <c:axId val="30616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48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821952"/>
        <c:axId val="307844224"/>
      </c:barChart>
      <c:catAx>
        <c:axId val="3078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844224"/>
        <c:crosses val="autoZero"/>
        <c:auto val="1"/>
        <c:lblAlgn val="ctr"/>
        <c:lblOffset val="100"/>
        <c:noMultiLvlLbl val="0"/>
      </c:catAx>
      <c:valAx>
        <c:axId val="30784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821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91</c:v>
                </c:pt>
                <c:pt idx="1">
                  <c:v>108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29</c:v>
                </c:pt>
                <c:pt idx="1">
                  <c:v>25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68</c:v>
                </c:pt>
                <c:pt idx="1">
                  <c:v>60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312512"/>
        <c:axId val="309565312"/>
      </c:barChart>
      <c:catAx>
        <c:axId val="3093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565312"/>
        <c:crosses val="autoZero"/>
        <c:auto val="1"/>
        <c:lblAlgn val="ctr"/>
        <c:lblOffset val="100"/>
        <c:noMultiLvlLbl val="0"/>
      </c:catAx>
      <c:valAx>
        <c:axId val="30956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12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2.6181417701241489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2.5480576692030437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2.3928714457348819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2.4429315178213855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2.2276732078494192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2.472967561073288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2.7983580296355623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2.843412094513416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3.0837004405286343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3.334000800961153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3.3540248297957551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4.2250700841009206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4.3051661994393271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4.400280336403684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3.3890668802563075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2.1475770925110131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1.4467360832999601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0.91109331197436927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4546432"/>
        <c:axId val="314751232"/>
      </c:barChart>
      <c:catAx>
        <c:axId val="3145464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14751232"/>
        <c:crosses val="autoZero"/>
        <c:auto val="1"/>
        <c:lblAlgn val="ctr"/>
        <c:lblOffset val="100"/>
        <c:noMultiLvlLbl val="0"/>
      </c:catAx>
      <c:valAx>
        <c:axId val="3147512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145464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2.6832198638366038</c:v>
                </c:pt>
                <c:pt idx="1">
                  <c:v>2.5180216259511412</c:v>
                </c:pt>
                <c:pt idx="2">
                  <c:v>2.7533039647577091</c:v>
                </c:pt>
                <c:pt idx="3">
                  <c:v>2.6581898277933518</c:v>
                </c:pt>
                <c:pt idx="4">
                  <c:v>2.2827392871445733</c:v>
                </c:pt>
                <c:pt idx="5">
                  <c:v>2.8584301161393673</c:v>
                </c:pt>
                <c:pt idx="6">
                  <c:v>3.1838205847016416</c:v>
                </c:pt>
                <c:pt idx="7">
                  <c:v>3.4541449739687624</c:v>
                </c:pt>
                <c:pt idx="8">
                  <c:v>3.4941930316379652</c:v>
                </c:pt>
                <c:pt idx="9">
                  <c:v>3.4841810172206644</c:v>
                </c:pt>
                <c:pt idx="10">
                  <c:v>3.334000800961153</c:v>
                </c:pt>
                <c:pt idx="11">
                  <c:v>3.7895474569483381</c:v>
                </c:pt>
                <c:pt idx="12">
                  <c:v>3.9497396876251498</c:v>
                </c:pt>
                <c:pt idx="13">
                  <c:v>3.7545054064877856</c:v>
                </c:pt>
                <c:pt idx="14">
                  <c:v>2.5780937124549457</c:v>
                </c:pt>
                <c:pt idx="15">
                  <c:v>1.2414897877452944</c:v>
                </c:pt>
                <c:pt idx="16">
                  <c:v>0.67581097316780137</c:v>
                </c:pt>
                <c:pt idx="17">
                  <c:v>0.36543852623147777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5061376"/>
        <c:axId val="315876864"/>
      </c:barChart>
      <c:catAx>
        <c:axId val="3150613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5876864"/>
        <c:crosses val="autoZero"/>
        <c:auto val="1"/>
        <c:lblAlgn val="ctr"/>
        <c:lblOffset val="100"/>
        <c:noMultiLvlLbl val="0"/>
      </c:catAx>
      <c:valAx>
        <c:axId val="3158768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613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0.2319109461966605</c:v>
                </c:pt>
                <c:pt idx="1">
                  <c:v>0.15902140672782875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1.5885899814471243</c:v>
                </c:pt>
                <c:pt idx="1">
                  <c:v>0.83180428134556583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10.27365491651206</c:v>
                </c:pt>
                <c:pt idx="1">
                  <c:v>5.7981651376146788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30.681818181818183</c:v>
                </c:pt>
                <c:pt idx="1">
                  <c:v>25.284403669724771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45.129870129870127</c:v>
                </c:pt>
                <c:pt idx="1">
                  <c:v>58.948012232415905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4.6266233766233764</c:v>
                </c:pt>
                <c:pt idx="1">
                  <c:v>3.3761467889908254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7.4675324675324672</c:v>
                </c:pt>
                <c:pt idx="1">
                  <c:v>5.6024464831804277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1651072"/>
        <c:axId val="321652608"/>
      </c:barChart>
      <c:catAx>
        <c:axId val="321651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652608"/>
        <c:crosses val="autoZero"/>
        <c:auto val="1"/>
        <c:lblAlgn val="ctr"/>
        <c:lblOffset val="100"/>
        <c:noMultiLvlLbl val="0"/>
      </c:catAx>
      <c:valAx>
        <c:axId val="321652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651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33.75463821892393</c:v>
                </c:pt>
                <c:pt idx="1">
                  <c:v>27.902140672782878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36.641929499072354</c:v>
                </c:pt>
                <c:pt idx="1">
                  <c:v>45.541284403669721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29.081632653061224</c:v>
                </c:pt>
                <c:pt idx="1">
                  <c:v>26.336391437308869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0.5217996289424861</c:v>
                </c:pt>
                <c:pt idx="1">
                  <c:v>0.22018348623853212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4436736"/>
        <c:axId val="324438272"/>
      </c:barChart>
      <c:catAx>
        <c:axId val="32443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438272"/>
        <c:crosses val="autoZero"/>
        <c:auto val="1"/>
        <c:lblAlgn val="ctr"/>
        <c:lblOffset val="100"/>
        <c:noMultiLvlLbl val="0"/>
      </c:catAx>
      <c:valAx>
        <c:axId val="324438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4367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34</c:v>
                </c:pt>
                <c:pt idx="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14</c:v>
                </c:pt>
                <c:pt idx="3">
                  <c:v>12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4905216"/>
        <c:axId val="325423488"/>
      </c:barChart>
      <c:catAx>
        <c:axId val="324905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423488"/>
        <c:crosses val="autoZero"/>
        <c:auto val="1"/>
        <c:lblAlgn val="ctr"/>
        <c:lblOffset val="100"/>
        <c:noMultiLvlLbl val="0"/>
      </c:catAx>
      <c:valAx>
        <c:axId val="325423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905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1.1299999999999999</c:v>
                </c:pt>
                <c:pt idx="1">
                  <c:v>0.52</c:v>
                </c:pt>
                <c:pt idx="3">
                  <c:v>0.45</c:v>
                </c:pt>
                <c:pt idx="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25640192"/>
        <c:axId val="325641728"/>
      </c:barChart>
      <c:catAx>
        <c:axId val="32564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641728"/>
        <c:crosses val="autoZero"/>
        <c:auto val="1"/>
        <c:lblAlgn val="ctr"/>
        <c:lblOffset val="100"/>
        <c:noMultiLvlLbl val="0"/>
      </c:catAx>
      <c:valAx>
        <c:axId val="3256417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6401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2.7777777777777777</c:v>
                </c:pt>
                <c:pt idx="1">
                  <c:v>55.917820455560516</c:v>
                </c:pt>
                <c:pt idx="2">
                  <c:v>17.548638132295718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97.222222222222214</c:v>
                </c:pt>
                <c:pt idx="1">
                  <c:v>44.082179544439484</c:v>
                </c:pt>
                <c:pt idx="2">
                  <c:v>82.451361867704279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6905216"/>
        <c:axId val="327121536"/>
      </c:barChart>
      <c:catAx>
        <c:axId val="326905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121536"/>
        <c:crosses val="autoZero"/>
        <c:auto val="1"/>
        <c:lblAlgn val="ctr"/>
        <c:lblOffset val="100"/>
        <c:noMultiLvlLbl val="0"/>
      </c:catAx>
      <c:valAx>
        <c:axId val="3271215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69052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31.1</c:v>
                </c:pt>
                <c:pt idx="1">
                  <c:v>24.1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629056"/>
        <c:axId val="327634944"/>
      </c:barChart>
      <c:catAx>
        <c:axId val="32762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634944"/>
        <c:crosses val="autoZero"/>
        <c:auto val="1"/>
        <c:lblAlgn val="ctr"/>
        <c:lblOffset val="100"/>
        <c:noMultiLvlLbl val="0"/>
      </c:catAx>
      <c:valAx>
        <c:axId val="32763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629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94</c:v>
                </c:pt>
                <c:pt idx="1">
                  <c:v>110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107</c:v>
                </c:pt>
                <c:pt idx="1">
                  <c:v>104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7652096"/>
        <c:axId val="327927296"/>
      </c:barChart>
      <c:catAx>
        <c:axId val="32765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927296"/>
        <c:crosses val="autoZero"/>
        <c:auto val="1"/>
        <c:lblAlgn val="ctr"/>
        <c:lblOffset val="100"/>
        <c:noMultiLvlLbl val="0"/>
      </c:catAx>
      <c:valAx>
        <c:axId val="327927296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765209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866</c:v>
                </c:pt>
                <c:pt idx="1">
                  <c:v>799</c:v>
                </c:pt>
                <c:pt idx="2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772</c:v>
                </c:pt>
                <c:pt idx="1">
                  <c:v>705</c:v>
                </c:pt>
                <c:pt idx="2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9184"/>
        <c:axId val="193152128"/>
      </c:barChart>
      <c:catAx>
        <c:axId val="1931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2128"/>
        <c:crosses val="autoZero"/>
        <c:auto val="1"/>
        <c:lblAlgn val="ctr"/>
        <c:lblOffset val="100"/>
        <c:noMultiLvlLbl val="0"/>
      </c:catAx>
      <c:valAx>
        <c:axId val="19315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918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185</c:v>
                </c:pt>
                <c:pt idx="1">
                  <c:v>201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192</c:v>
                </c:pt>
                <c:pt idx="1">
                  <c:v>208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813568"/>
        <c:axId val="328819840"/>
      </c:barChart>
      <c:catAx>
        <c:axId val="3288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819840"/>
        <c:crosses val="autoZero"/>
        <c:auto val="1"/>
        <c:lblAlgn val="ctr"/>
        <c:lblOffset val="100"/>
        <c:noMultiLvlLbl val="0"/>
      </c:catAx>
      <c:valAx>
        <c:axId val="32881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8813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30.680838839413958</c:v>
                </c:pt>
                <c:pt idx="1">
                  <c:v>30.176826430898089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27.635736857224934</c:v>
                </c:pt>
                <c:pt idx="1">
                  <c:v>30.107026523964635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16.575696638896869</c:v>
                </c:pt>
                <c:pt idx="1">
                  <c:v>18.0316426244765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12.898592358517668</c:v>
                </c:pt>
                <c:pt idx="1">
                  <c:v>13.099115867845509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7.5265728239011773</c:v>
                </c:pt>
                <c:pt idx="1">
                  <c:v>5.3513261982317362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4.6825624820453893</c:v>
                </c:pt>
                <c:pt idx="1">
                  <c:v>3.2340623545835272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9016832"/>
        <c:axId val="329029888"/>
      </c:barChart>
      <c:catAx>
        <c:axId val="329016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9029888"/>
        <c:crosses val="autoZero"/>
        <c:auto val="1"/>
        <c:lblAlgn val="ctr"/>
        <c:lblOffset val="100"/>
        <c:noMultiLvlLbl val="0"/>
      </c:catAx>
      <c:valAx>
        <c:axId val="329029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0168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53.2</c:v>
                </c:pt>
                <c:pt idx="1">
                  <c:v>37.71</c:v>
                </c:pt>
                <c:pt idx="2">
                  <c:v>6.8</c:v>
                </c:pt>
                <c:pt idx="3">
                  <c:v>1.54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57.06</c:v>
                </c:pt>
                <c:pt idx="1">
                  <c:v>31.16</c:v>
                </c:pt>
                <c:pt idx="2">
                  <c:v>8.99</c:v>
                </c:pt>
                <c:pt idx="3">
                  <c:v>1.98</c:v>
                </c:pt>
                <c:pt idx="4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9078272"/>
        <c:axId val="329079808"/>
      </c:barChart>
      <c:catAx>
        <c:axId val="329078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079808"/>
        <c:crosses val="autoZero"/>
        <c:auto val="1"/>
        <c:lblAlgn val="ctr"/>
        <c:lblOffset val="100"/>
        <c:noMultiLvlLbl val="0"/>
      </c:catAx>
      <c:valAx>
        <c:axId val="329079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078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52880</c:v>
                </c:pt>
                <c:pt idx="1">
                  <c:v>58640</c:v>
                </c:pt>
                <c:pt idx="2">
                  <c:v>66389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9090944"/>
        <c:axId val="329093888"/>
      </c:barChart>
      <c:catAx>
        <c:axId val="3290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093888"/>
        <c:crosses val="autoZero"/>
        <c:auto val="1"/>
        <c:lblAlgn val="ctr"/>
        <c:lblOffset val="100"/>
        <c:noMultiLvlLbl val="0"/>
      </c:catAx>
      <c:valAx>
        <c:axId val="32909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0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2591</c:v>
                </c:pt>
                <c:pt idx="1">
                  <c:v>2634</c:v>
                </c:pt>
                <c:pt idx="2">
                  <c:v>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3431</c:v>
                </c:pt>
                <c:pt idx="1">
                  <c:v>3535</c:v>
                </c:pt>
                <c:pt idx="2">
                  <c:v>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9188480"/>
        <c:axId val="329197056"/>
      </c:barChart>
      <c:catAx>
        <c:axId val="3291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197056"/>
        <c:crosses val="autoZero"/>
        <c:auto val="1"/>
        <c:lblAlgn val="ctr"/>
        <c:lblOffset val="100"/>
        <c:noMultiLvlLbl val="0"/>
      </c:catAx>
      <c:valAx>
        <c:axId val="32919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188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10.199999999999999</c:v>
                </c:pt>
                <c:pt idx="1">
                  <c:v>22.3</c:v>
                </c:pt>
                <c:pt idx="2">
                  <c:v>15.1</c:v>
                </c:pt>
                <c:pt idx="3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9238400"/>
        <c:axId val="329242496"/>
      </c:barChart>
      <c:catAx>
        <c:axId val="329238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242496"/>
        <c:crosses val="autoZero"/>
        <c:auto val="1"/>
        <c:lblAlgn val="ctr"/>
        <c:lblOffset val="100"/>
        <c:noMultiLvlLbl val="0"/>
      </c:catAx>
      <c:valAx>
        <c:axId val="3292424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2384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58</c:v>
                </c:pt>
                <c:pt idx="1">
                  <c:v>59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9251456"/>
        <c:axId val="330819456"/>
      </c:barChart>
      <c:catAx>
        <c:axId val="3292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819456"/>
        <c:crosses val="autoZero"/>
        <c:auto val="1"/>
        <c:lblAlgn val="ctr"/>
        <c:lblOffset val="100"/>
        <c:noMultiLvlLbl val="0"/>
      </c:catAx>
      <c:valAx>
        <c:axId val="33081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5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21.1</c:v>
                </c:pt>
                <c:pt idx="1">
                  <c:v>21.7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0927104"/>
        <c:axId val="330928896"/>
      </c:barChart>
      <c:catAx>
        <c:axId val="3309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928896"/>
        <c:crosses val="autoZero"/>
        <c:auto val="1"/>
        <c:lblAlgn val="ctr"/>
        <c:lblOffset val="100"/>
        <c:noMultiLvlLbl val="0"/>
      </c:catAx>
      <c:valAx>
        <c:axId val="33092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92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13.7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1621120"/>
        <c:axId val="331623040"/>
      </c:barChart>
      <c:catAx>
        <c:axId val="3316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1623040"/>
        <c:crosses val="autoZero"/>
        <c:auto val="1"/>
        <c:lblAlgn val="ctr"/>
        <c:lblOffset val="100"/>
        <c:noMultiLvlLbl val="0"/>
      </c:catAx>
      <c:valAx>
        <c:axId val="33162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162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21.8</c:v>
                </c:pt>
                <c:pt idx="1">
                  <c:v>54.4</c:v>
                </c:pt>
                <c:pt idx="2">
                  <c:v>23.8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10.64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9.6199999999999992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31750016"/>
        <c:axId val="331794304"/>
      </c:barChart>
      <c:catAx>
        <c:axId val="3317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1794304"/>
        <c:crosses val="autoZero"/>
        <c:auto val="1"/>
        <c:lblAlgn val="ctr"/>
        <c:lblOffset val="100"/>
        <c:noMultiLvlLbl val="0"/>
      </c:catAx>
      <c:valAx>
        <c:axId val="3317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1750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1865472"/>
        <c:axId val="331867264"/>
      </c:barChart>
      <c:catAx>
        <c:axId val="33186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867264"/>
        <c:crosses val="autoZero"/>
        <c:auto val="1"/>
        <c:lblAlgn val="ctr"/>
        <c:lblOffset val="100"/>
        <c:noMultiLvlLbl val="0"/>
      </c:catAx>
      <c:valAx>
        <c:axId val="33186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86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31.4</c:v>
                </c:pt>
                <c:pt idx="1">
                  <c:v>47.1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52.9</c:v>
                </c:pt>
                <c:pt idx="2">
                  <c:v>61.1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32704000"/>
        <c:axId val="332734464"/>
      </c:barChart>
      <c:catAx>
        <c:axId val="3327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734464"/>
        <c:crosses val="autoZero"/>
        <c:auto val="1"/>
        <c:lblAlgn val="ctr"/>
        <c:lblOffset val="100"/>
        <c:noMultiLvlLbl val="0"/>
      </c:catAx>
      <c:valAx>
        <c:axId val="332734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327040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1933</c:v>
                </c:pt>
                <c:pt idx="1">
                  <c:v>3799</c:v>
                </c:pt>
                <c:pt idx="2">
                  <c:v>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170</c:v>
                </c:pt>
                <c:pt idx="1">
                  <c:v>340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3548544"/>
        <c:axId val="334402304"/>
      </c:barChart>
      <c:catAx>
        <c:axId val="33354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402304"/>
        <c:crosses val="autoZero"/>
        <c:auto val="1"/>
        <c:lblAlgn val="ctr"/>
        <c:lblOffset val="100"/>
        <c:noMultiLvlLbl val="0"/>
      </c:catAx>
      <c:valAx>
        <c:axId val="334402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354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4687</c:v>
                </c:pt>
                <c:pt idx="1">
                  <c:v>8737</c:v>
                </c:pt>
                <c:pt idx="2">
                  <c:v>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432</c:v>
                </c:pt>
                <c:pt idx="1">
                  <c:v>1149</c:v>
                </c:pt>
                <c:pt idx="2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5308032"/>
        <c:axId val="305309568"/>
      </c:barChart>
      <c:catAx>
        <c:axId val="30530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309568"/>
        <c:crosses val="autoZero"/>
        <c:auto val="1"/>
        <c:lblAlgn val="ctr"/>
        <c:lblOffset val="100"/>
        <c:noMultiLvlLbl val="0"/>
      </c:catAx>
      <c:valAx>
        <c:axId val="305309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530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2.4</c:v>
                </c:pt>
                <c:pt idx="1">
                  <c:v>2.2999999999999998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3.4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5475584"/>
        <c:axId val="305477120"/>
      </c:barChart>
      <c:catAx>
        <c:axId val="30547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477120"/>
        <c:crosses val="autoZero"/>
        <c:auto val="1"/>
        <c:lblAlgn val="ctr"/>
        <c:lblOffset val="100"/>
        <c:noMultiLvlLbl val="0"/>
      </c:catAx>
      <c:valAx>
        <c:axId val="305477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5475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</c:v>
                </c:pt>
                <c:pt idx="1">
                  <c:v>23.7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31.5</c:v>
                </c:pt>
                <c:pt idx="1">
                  <c:v>32.799999999999997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5765760"/>
        <c:axId val="305882240"/>
      </c:barChart>
      <c:catAx>
        <c:axId val="3057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5882240"/>
        <c:crosses val="autoZero"/>
        <c:auto val="1"/>
        <c:lblAlgn val="ctr"/>
        <c:lblOffset val="100"/>
        <c:noMultiLvlLbl val="0"/>
      </c:catAx>
      <c:valAx>
        <c:axId val="30588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5765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70.241</c:v>
                </c:pt>
                <c:pt idx="1">
                  <c:v>70.241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5908736"/>
        <c:axId val="305955584"/>
      </c:barChart>
      <c:catAx>
        <c:axId val="305908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955584"/>
        <c:crosses val="autoZero"/>
        <c:auto val="1"/>
        <c:lblAlgn val="ctr"/>
        <c:lblOffset val="100"/>
        <c:noMultiLvlLbl val="0"/>
      </c:catAx>
      <c:valAx>
        <c:axId val="305955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9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614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5977600"/>
        <c:axId val="306135040"/>
      </c:barChart>
      <c:catAx>
        <c:axId val="30597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35040"/>
        <c:crosses val="autoZero"/>
        <c:auto val="1"/>
        <c:lblAlgn val="ctr"/>
        <c:lblOffset val="100"/>
        <c:noMultiLvlLbl val="0"/>
      </c:catAx>
      <c:valAx>
        <c:axId val="30613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97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65</c:v>
                </c:pt>
                <c:pt idx="1">
                  <c:v>78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69</c:v>
                </c:pt>
                <c:pt idx="1">
                  <c:v>72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6738688"/>
        <c:axId val="306740224"/>
      </c:barChart>
      <c:catAx>
        <c:axId val="30673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740224"/>
        <c:crosses val="autoZero"/>
        <c:auto val="1"/>
        <c:lblAlgn val="ctr"/>
        <c:lblOffset val="100"/>
        <c:noMultiLvlLbl val="0"/>
      </c:catAx>
      <c:valAx>
        <c:axId val="30674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738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21.9</c:v>
                </c:pt>
                <c:pt idx="1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56.4</c:v>
                </c:pt>
                <c:pt idx="1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21.7</c:v>
                </c:pt>
                <c:pt idx="1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176</c:v>
                </c:pt>
                <c:pt idx="1">
                  <c:v>249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258</c:v>
                </c:pt>
                <c:pt idx="1">
                  <c:v>282</c:v>
                </c:pt>
                <c:pt idx="2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0336"/>
        <c:axId val="59600256"/>
      </c:barChart>
      <c:catAx>
        <c:axId val="595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auto val="1"/>
        <c:lblAlgn val="ctr"/>
        <c:lblOffset val="100"/>
        <c:noMultiLvlLbl val="0"/>
      </c:catAx>
      <c:valAx>
        <c:axId val="5960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91</c:v>
                </c:pt>
                <c:pt idx="1">
                  <c:v>108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29</c:v>
                </c:pt>
                <c:pt idx="1">
                  <c:v>25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866</c:v>
                </c:pt>
                <c:pt idx="1">
                  <c:v>799</c:v>
                </c:pt>
                <c:pt idx="2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772</c:v>
                </c:pt>
                <c:pt idx="1">
                  <c:v>705</c:v>
                </c:pt>
                <c:pt idx="2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4080"/>
        <c:axId val="146815616"/>
      </c:barChart>
      <c:catAx>
        <c:axId val="1468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616"/>
        <c:crosses val="autoZero"/>
        <c:auto val="1"/>
        <c:lblAlgn val="ctr"/>
        <c:lblOffset val="100"/>
        <c:noMultiLvlLbl val="0"/>
      </c:catAx>
      <c:valAx>
        <c:axId val="14681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40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21.8</c:v>
                </c:pt>
                <c:pt idx="1">
                  <c:v>54.4</c:v>
                </c:pt>
                <c:pt idx="2">
                  <c:v>23.8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21.9</c:v>
                </c:pt>
                <c:pt idx="1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56.4</c:v>
                </c:pt>
                <c:pt idx="1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21.7</c:v>
                </c:pt>
                <c:pt idx="1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800"/>
        <c:axId val="147550976"/>
      </c:barChart>
      <c:catAx>
        <c:axId val="14753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976"/>
        <c:crosses val="autoZero"/>
        <c:auto val="1"/>
        <c:lblAlgn val="ctr"/>
        <c:lblOffset val="100"/>
        <c:noMultiLvlLbl val="0"/>
      </c:catAx>
      <c:valAx>
        <c:axId val="147550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8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31.4</c:v>
                </c:pt>
                <c:pt idx="1">
                  <c:v>47.1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52.9</c:v>
                </c:pt>
                <c:pt idx="2">
                  <c:v>61.1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936"/>
        <c:axId val="150169472"/>
      </c:barChart>
      <c:catAx>
        <c:axId val="1501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472"/>
        <c:crosses val="autoZero"/>
        <c:auto val="1"/>
        <c:lblAlgn val="ctr"/>
        <c:lblOffset val="100"/>
        <c:noMultiLvlLbl val="0"/>
      </c:catAx>
      <c:valAx>
        <c:axId val="150169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9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59</c:v>
                </c:pt>
                <c:pt idx="1">
                  <c:v>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22</c:v>
                </c:pt>
                <c:pt idx="1">
                  <c:v>65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136"/>
        <c:axId val="150401024"/>
      </c:barChart>
      <c:catAx>
        <c:axId val="1503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024"/>
        <c:crosses val="autoZero"/>
        <c:auto val="1"/>
        <c:lblAlgn val="ctr"/>
        <c:lblOffset val="100"/>
        <c:noMultiLvlLbl val="0"/>
      </c:catAx>
      <c:valAx>
        <c:axId val="15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21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</c:v>
                </c:pt>
                <c:pt idx="1">
                  <c:v>15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3200"/>
        <c:axId val="151126400"/>
      </c:barChart>
      <c:catAx>
        <c:axId val="150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auto val="1"/>
        <c:lblAlgn val="ctr"/>
        <c:lblOffset val="100"/>
        <c:noMultiLvlLbl val="0"/>
      </c:catAx>
      <c:valAx>
        <c:axId val="1511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1647</c:v>
                </c:pt>
                <c:pt idx="1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6048"/>
        <c:axId val="151267584"/>
      </c:barChart>
      <c:catAx>
        <c:axId val="15126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584"/>
        <c:crosses val="autoZero"/>
        <c:auto val="1"/>
        <c:lblAlgn val="ctr"/>
        <c:lblOffset val="100"/>
        <c:noMultiLvlLbl val="0"/>
      </c:catAx>
      <c:valAx>
        <c:axId val="15126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1281</c:v>
                </c:pt>
                <c:pt idx="1">
                  <c:v>1303</c:v>
                </c:pt>
                <c:pt idx="2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488"/>
        <c:axId val="151345024"/>
      </c:barChart>
      <c:catAx>
        <c:axId val="1513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auto val="1"/>
        <c:lblAlgn val="ctr"/>
        <c:lblOffset val="100"/>
        <c:noMultiLvlLbl val="0"/>
      </c:catAx>
      <c:valAx>
        <c:axId val="15134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</c:v>
                </c:pt>
                <c:pt idx="1">
                  <c:v>21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808"/>
        <c:axId val="151481344"/>
      </c:barChart>
      <c:catAx>
        <c:axId val="15147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1344"/>
        <c:crosses val="autoZero"/>
        <c:auto val="1"/>
        <c:lblAlgn val="ctr"/>
        <c:lblOffset val="100"/>
        <c:noMultiLvlLbl val="0"/>
      </c:catAx>
      <c:valAx>
        <c:axId val="151481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58</c:v>
                </c:pt>
                <c:pt idx="1">
                  <c:v>59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46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760"/>
        <c:axId val="153320832"/>
      </c:barChart>
      <c:catAx>
        <c:axId val="1533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832"/>
        <c:crosses val="autoZero"/>
        <c:auto val="1"/>
        <c:lblAlgn val="ctr"/>
        <c:lblOffset val="100"/>
        <c:noMultiLvlLbl val="0"/>
      </c:catAx>
      <c:valAx>
        <c:axId val="1533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70.241</c:v>
                </c:pt>
                <c:pt idx="1">
                  <c:v>70.241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5152"/>
        <c:axId val="153545344"/>
      </c:barChart>
      <c:catAx>
        <c:axId val="15350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5344"/>
        <c:crosses val="autoZero"/>
        <c:auto val="1"/>
        <c:lblAlgn val="ctr"/>
        <c:lblOffset val="100"/>
        <c:noMultiLvlLbl val="0"/>
      </c:catAx>
      <c:valAx>
        <c:axId val="153545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8798</c:v>
                </c:pt>
                <c:pt idx="1">
                  <c:v>6879</c:v>
                </c:pt>
                <c:pt idx="2">
                  <c:v>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624"/>
        <c:axId val="153760512"/>
      </c:barChart>
      <c:catAx>
        <c:axId val="15375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512"/>
        <c:crosses val="autoZero"/>
        <c:auto val="1"/>
        <c:lblAlgn val="ctr"/>
        <c:lblOffset val="100"/>
        <c:noMultiLvlLbl val="0"/>
      </c:catAx>
      <c:valAx>
        <c:axId val="15376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928"/>
        <c:axId val="153891968"/>
      </c:barChart>
      <c:catAx>
        <c:axId val="1538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auto val="1"/>
        <c:lblAlgn val="ctr"/>
        <c:lblOffset val="100"/>
        <c:noMultiLvlLbl val="0"/>
      </c:catAx>
      <c:valAx>
        <c:axId val="1538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31.1</c:v>
                </c:pt>
                <c:pt idx="1">
                  <c:v>24.1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60448"/>
        <c:axId val="153961984"/>
      </c:barChart>
      <c:catAx>
        <c:axId val="1539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984"/>
        <c:crosses val="autoZero"/>
        <c:auto val="1"/>
        <c:lblAlgn val="ctr"/>
        <c:lblOffset val="100"/>
        <c:noMultiLvlLbl val="0"/>
      </c:catAx>
      <c:valAx>
        <c:axId val="15396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6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18.627352823388065</c:v>
                </c:pt>
                <c:pt idx="1">
                  <c:v>60.46255506607929</c:v>
                </c:pt>
                <c:pt idx="2">
                  <c:v>20.910092110532638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40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440"/>
        <c:axId val="154594688"/>
      </c:barChart>
      <c:catAx>
        <c:axId val="1545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auto val="1"/>
        <c:lblAlgn val="ctr"/>
        <c:lblOffset val="100"/>
        <c:noMultiLvlLbl val="0"/>
      </c:catAx>
      <c:valAx>
        <c:axId val="1545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59</c:v>
                </c:pt>
                <c:pt idx="1">
                  <c:v>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22</c:v>
                </c:pt>
                <c:pt idx="1">
                  <c:v>65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836992"/>
        <c:axId val="154838528"/>
      </c:barChart>
      <c:catAx>
        <c:axId val="1548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auto val="1"/>
        <c:lblAlgn val="ctr"/>
        <c:lblOffset val="100"/>
        <c:noMultiLvlLbl val="0"/>
      </c:catAx>
      <c:valAx>
        <c:axId val="15483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105.4</c:v>
                </c:pt>
                <c:pt idx="1">
                  <c:v>119.4</c:v>
                </c:pt>
                <c:pt idx="2">
                  <c:v>116.5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104.8</c:v>
                </c:pt>
                <c:pt idx="1">
                  <c:v>104</c:v>
                </c:pt>
                <c:pt idx="2">
                  <c:v>112.1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728"/>
        <c:axId val="155160960"/>
      </c:barChart>
      <c:catAx>
        <c:axId val="15512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960"/>
        <c:crosses val="autoZero"/>
        <c:auto val="1"/>
        <c:lblAlgn val="ctr"/>
        <c:lblOffset val="100"/>
        <c:noMultiLvlLbl val="0"/>
      </c:catAx>
      <c:valAx>
        <c:axId val="155160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643</c:v>
                </c:pt>
                <c:pt idx="1">
                  <c:v>555</c:v>
                </c:pt>
                <c:pt idx="2">
                  <c:v>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68</c:v>
                </c:pt>
                <c:pt idx="1">
                  <c:v>60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88384"/>
        <c:axId val="156768128"/>
      </c:barChart>
      <c:catAx>
        <c:axId val="1566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8128"/>
        <c:crosses val="autoZero"/>
        <c:auto val="1"/>
        <c:lblAlgn val="ctr"/>
        <c:lblOffset val="100"/>
        <c:noMultiLvlLbl val="0"/>
      </c:catAx>
      <c:valAx>
        <c:axId val="15676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8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2.6181417701241489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2.5480576692030437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2.3928714457348819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2.4429315178213855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2.2276732078494192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2.472967561073288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2.7983580296355623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2.843412094513416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3.0837004405286343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3.334000800961153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3.3540248297957551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4.2250700841009206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4.3051661994393271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4.400280336403684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3.3890668802563075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2.1475770925110131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1.4467360832999601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0.91109331197436927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76608"/>
        <c:axId val="157878144"/>
      </c:barChart>
      <c:catAx>
        <c:axId val="1578766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8144"/>
        <c:crosses val="autoZero"/>
        <c:auto val="1"/>
        <c:lblAlgn val="ctr"/>
        <c:lblOffset val="100"/>
        <c:noMultiLvlLbl val="0"/>
      </c:catAx>
      <c:valAx>
        <c:axId val="1578781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76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2.6832198638366038</c:v>
                </c:pt>
                <c:pt idx="1">
                  <c:v>2.5180216259511412</c:v>
                </c:pt>
                <c:pt idx="2">
                  <c:v>2.7533039647577091</c:v>
                </c:pt>
                <c:pt idx="3">
                  <c:v>2.6581898277933518</c:v>
                </c:pt>
                <c:pt idx="4">
                  <c:v>2.2827392871445733</c:v>
                </c:pt>
                <c:pt idx="5">
                  <c:v>2.8584301161393673</c:v>
                </c:pt>
                <c:pt idx="6">
                  <c:v>3.1838205847016416</c:v>
                </c:pt>
                <c:pt idx="7">
                  <c:v>3.4541449739687624</c:v>
                </c:pt>
                <c:pt idx="8">
                  <c:v>3.4941930316379652</c:v>
                </c:pt>
                <c:pt idx="9">
                  <c:v>3.4841810172206644</c:v>
                </c:pt>
                <c:pt idx="10">
                  <c:v>3.334000800961153</c:v>
                </c:pt>
                <c:pt idx="11">
                  <c:v>3.7895474569483381</c:v>
                </c:pt>
                <c:pt idx="12">
                  <c:v>3.9497396876251498</c:v>
                </c:pt>
                <c:pt idx="13">
                  <c:v>3.7545054064877856</c:v>
                </c:pt>
                <c:pt idx="14">
                  <c:v>2.5780937124549457</c:v>
                </c:pt>
                <c:pt idx="15">
                  <c:v>1.2414897877452944</c:v>
                </c:pt>
                <c:pt idx="16">
                  <c:v>0.67581097316780137</c:v>
                </c:pt>
                <c:pt idx="17">
                  <c:v>0.36543852623147777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36672"/>
        <c:axId val="158284800"/>
      </c:barChart>
      <c:catAx>
        <c:axId val="1582366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84800"/>
        <c:crosses val="autoZero"/>
        <c:auto val="1"/>
        <c:lblAlgn val="ctr"/>
        <c:lblOffset val="100"/>
        <c:noMultiLvlLbl val="0"/>
      </c:catAx>
      <c:valAx>
        <c:axId val="1582848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366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0.2319109461966605</c:v>
                </c:pt>
                <c:pt idx="1">
                  <c:v>0.15902140672782875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1.5885899814471243</c:v>
                </c:pt>
                <c:pt idx="1">
                  <c:v>0.83180428134556583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10.27365491651206</c:v>
                </c:pt>
                <c:pt idx="1">
                  <c:v>5.7981651376146788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30.681818181818183</c:v>
                </c:pt>
                <c:pt idx="1">
                  <c:v>25.284403669724771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45.129870129870127</c:v>
                </c:pt>
                <c:pt idx="1">
                  <c:v>58.948012232415905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4.6266233766233764</c:v>
                </c:pt>
                <c:pt idx="1">
                  <c:v>3.3761467889908254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7.4675324675324672</c:v>
                </c:pt>
                <c:pt idx="1">
                  <c:v>5.6024464831804277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1136"/>
        <c:axId val="159132672"/>
      </c:barChart>
      <c:catAx>
        <c:axId val="15913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672"/>
        <c:crosses val="autoZero"/>
        <c:auto val="1"/>
        <c:lblAlgn val="ctr"/>
        <c:lblOffset val="100"/>
        <c:noMultiLvlLbl val="0"/>
      </c:catAx>
      <c:valAx>
        <c:axId val="159132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33.75463821892393</c:v>
                </c:pt>
                <c:pt idx="1">
                  <c:v>27.902140672782878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36.641929499072354</c:v>
                </c:pt>
                <c:pt idx="1">
                  <c:v>45.541284403669721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29.081632653061224</c:v>
                </c:pt>
                <c:pt idx="1">
                  <c:v>26.336391437308869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0.5217996289424861</c:v>
                </c:pt>
                <c:pt idx="1">
                  <c:v>0.22018348623853212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824"/>
        <c:axId val="159870336"/>
      </c:barChart>
      <c:catAx>
        <c:axId val="15970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70336"/>
        <c:crosses val="autoZero"/>
        <c:auto val="1"/>
        <c:lblAlgn val="ctr"/>
        <c:lblOffset val="100"/>
        <c:noMultiLvlLbl val="0"/>
      </c:catAx>
      <c:valAx>
        <c:axId val="159870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8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34</c:v>
                </c:pt>
                <c:pt idx="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14</c:v>
                </c:pt>
                <c:pt idx="3">
                  <c:v>12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8160"/>
        <c:axId val="160183040"/>
      </c:barChart>
      <c:catAx>
        <c:axId val="16002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3040"/>
        <c:crosses val="autoZero"/>
        <c:auto val="1"/>
        <c:lblAlgn val="ctr"/>
        <c:lblOffset val="100"/>
        <c:noMultiLvlLbl val="0"/>
      </c:catAx>
      <c:valAx>
        <c:axId val="16018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21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</c:v>
                </c:pt>
                <c:pt idx="1">
                  <c:v>15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1.1299999999999999</c:v>
                </c:pt>
                <c:pt idx="1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9408"/>
        <c:axId val="160613504"/>
      </c:barChart>
      <c:catAx>
        <c:axId val="16060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2.7777777777777777</c:v>
                </c:pt>
                <c:pt idx="1">
                  <c:v>55.917820455560516</c:v>
                </c:pt>
                <c:pt idx="2">
                  <c:v>17.548638132295718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97.222222222222214</c:v>
                </c:pt>
                <c:pt idx="1">
                  <c:v>44.082179544439484</c:v>
                </c:pt>
                <c:pt idx="2">
                  <c:v>82.451361867704279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840"/>
        <c:axId val="160885376"/>
      </c:barChart>
      <c:catAx>
        <c:axId val="160883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94</c:v>
                </c:pt>
                <c:pt idx="1">
                  <c:v>110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107</c:v>
                </c:pt>
                <c:pt idx="1">
                  <c:v>104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185</c:v>
                </c:pt>
                <c:pt idx="1">
                  <c:v>201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192</c:v>
                </c:pt>
                <c:pt idx="1">
                  <c:v>208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752"/>
        <c:axId val="161662080"/>
      </c:barChart>
      <c:catAx>
        <c:axId val="161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2080"/>
        <c:crosses val="autoZero"/>
        <c:auto val="1"/>
        <c:lblAlgn val="ctr"/>
        <c:lblOffset val="100"/>
        <c:noMultiLvlLbl val="0"/>
      </c:catAx>
      <c:valAx>
        <c:axId val="16166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30.680838839413958</c:v>
                </c:pt>
                <c:pt idx="1">
                  <c:v>30.176826430898089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27.635736857224934</c:v>
                </c:pt>
                <c:pt idx="1">
                  <c:v>30.107026523964635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16.575696638896869</c:v>
                </c:pt>
                <c:pt idx="1">
                  <c:v>18.0316426244765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12.898592358517668</c:v>
                </c:pt>
                <c:pt idx="1">
                  <c:v>13.099115867845509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7.5265728239011773</c:v>
                </c:pt>
                <c:pt idx="1">
                  <c:v>5.3513261982317362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4.6825624820453893</c:v>
                </c:pt>
                <c:pt idx="1">
                  <c:v>3.2340623545835272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856"/>
        <c:axId val="162136832"/>
      </c:barChart>
      <c:catAx>
        <c:axId val="161929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832"/>
        <c:crosses val="autoZero"/>
        <c:auto val="1"/>
        <c:lblAlgn val="ctr"/>
        <c:lblOffset val="100"/>
        <c:noMultiLvlLbl val="0"/>
      </c:catAx>
      <c:valAx>
        <c:axId val="1621368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8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53.2</c:v>
                </c:pt>
                <c:pt idx="1">
                  <c:v>37.71</c:v>
                </c:pt>
                <c:pt idx="2">
                  <c:v>6.8</c:v>
                </c:pt>
                <c:pt idx="3">
                  <c:v>1.54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57.06</c:v>
                </c:pt>
                <c:pt idx="1">
                  <c:v>31.16</c:v>
                </c:pt>
                <c:pt idx="2">
                  <c:v>8.99</c:v>
                </c:pt>
                <c:pt idx="3">
                  <c:v>1.98</c:v>
                </c:pt>
                <c:pt idx="4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9344"/>
        <c:axId val="162251904"/>
      </c:barChart>
      <c:catAx>
        <c:axId val="1622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904"/>
        <c:crosses val="autoZero"/>
        <c:auto val="1"/>
        <c:lblAlgn val="ctr"/>
        <c:lblOffset val="100"/>
        <c:noMultiLvlLbl val="0"/>
      </c:catAx>
      <c:valAx>
        <c:axId val="16225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52880</c:v>
                </c:pt>
                <c:pt idx="1">
                  <c:v>58640</c:v>
                </c:pt>
                <c:pt idx="2">
                  <c:v>66389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30336"/>
        <c:axId val="162528640"/>
      </c:barChart>
      <c:catAx>
        <c:axId val="162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2591</c:v>
                </c:pt>
                <c:pt idx="1">
                  <c:v>2634</c:v>
                </c:pt>
                <c:pt idx="2">
                  <c:v>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3431</c:v>
                </c:pt>
                <c:pt idx="1">
                  <c:v>3535</c:v>
                </c:pt>
                <c:pt idx="2">
                  <c:v>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84768"/>
        <c:axId val="164386304"/>
      </c:barChart>
      <c:catAx>
        <c:axId val="1643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6304"/>
        <c:crosses val="autoZero"/>
        <c:auto val="1"/>
        <c:lblAlgn val="ctr"/>
        <c:lblOffset val="100"/>
        <c:noMultiLvlLbl val="0"/>
      </c:catAx>
      <c:valAx>
        <c:axId val="16438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4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10.199999999999999</c:v>
                </c:pt>
                <c:pt idx="1">
                  <c:v>22.3</c:v>
                </c:pt>
                <c:pt idx="2">
                  <c:v>15.1</c:v>
                </c:pt>
                <c:pt idx="3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84512"/>
        <c:axId val="167586048"/>
      </c:barChart>
      <c:catAx>
        <c:axId val="167584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6048"/>
        <c:crosses val="autoZero"/>
        <c:auto val="1"/>
        <c:lblAlgn val="ctr"/>
        <c:lblOffset val="100"/>
        <c:noMultiLvlLbl val="0"/>
      </c:catAx>
      <c:valAx>
        <c:axId val="1675860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51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1647</c:v>
                </c:pt>
                <c:pt idx="1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728"/>
        <c:axId val="200715648"/>
      </c:barChart>
      <c:catAx>
        <c:axId val="20071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5648"/>
        <c:crosses val="autoZero"/>
        <c:auto val="1"/>
        <c:lblAlgn val="ctr"/>
        <c:lblOffset val="100"/>
        <c:noMultiLvlLbl val="0"/>
      </c:catAx>
      <c:valAx>
        <c:axId val="20071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21.1</c:v>
                </c:pt>
                <c:pt idx="1">
                  <c:v>21.7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09120"/>
        <c:axId val="168310656"/>
      </c:barChart>
      <c:catAx>
        <c:axId val="1683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10656"/>
        <c:crosses val="autoZero"/>
        <c:auto val="1"/>
        <c:lblAlgn val="ctr"/>
        <c:lblOffset val="100"/>
        <c:noMultiLvlLbl val="0"/>
      </c:catAx>
      <c:valAx>
        <c:axId val="16831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13.7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2224"/>
        <c:axId val="186480512"/>
      </c:barChart>
      <c:catAx>
        <c:axId val="1864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512"/>
        <c:crosses val="autoZero"/>
        <c:auto val="1"/>
        <c:lblAlgn val="ctr"/>
        <c:lblOffset val="100"/>
        <c:noMultiLvlLbl val="0"/>
      </c:catAx>
      <c:valAx>
        <c:axId val="1864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10.64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9.6199999999999992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1933</c:v>
                </c:pt>
                <c:pt idx="1">
                  <c:v>3799</c:v>
                </c:pt>
                <c:pt idx="2">
                  <c:v>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170</c:v>
                </c:pt>
                <c:pt idx="1">
                  <c:v>340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4687</c:v>
                </c:pt>
                <c:pt idx="1">
                  <c:v>8737</c:v>
                </c:pt>
                <c:pt idx="2">
                  <c:v>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432</c:v>
                </c:pt>
                <c:pt idx="1">
                  <c:v>1149</c:v>
                </c:pt>
                <c:pt idx="2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2.4</c:v>
                </c:pt>
                <c:pt idx="1">
                  <c:v>2.2999999999999998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3.4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</c:v>
                </c:pt>
                <c:pt idx="1">
                  <c:v>23.7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31.5</c:v>
                </c:pt>
                <c:pt idx="1">
                  <c:v>32.799999999999997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614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7248"/>
        <c:axId val="189958784"/>
      </c:barChart>
      <c:catAx>
        <c:axId val="18995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784"/>
        <c:crosses val="autoZero"/>
        <c:auto val="1"/>
        <c:lblAlgn val="ctr"/>
        <c:lblOffset val="100"/>
        <c:noMultiLvlLbl val="0"/>
      </c:catAx>
      <c:valAx>
        <c:axId val="18995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65</c:v>
                </c:pt>
                <c:pt idx="1">
                  <c:v>78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69</c:v>
                </c:pt>
                <c:pt idx="1">
                  <c:v>72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1200"/>
        <c:axId val="190150144"/>
      </c:barChart>
      <c:catAx>
        <c:axId val="19013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50144"/>
        <c:crosses val="autoZero"/>
        <c:auto val="1"/>
        <c:lblAlgn val="ctr"/>
        <c:lblOffset val="100"/>
        <c:noMultiLvlLbl val="0"/>
      </c:catAx>
      <c:valAx>
        <c:axId val="19015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12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10176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9800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20090</v>
      </c>
      <c r="C4" s="35">
        <v>9890</v>
      </c>
      <c r="D4" s="63">
        <v>10200</v>
      </c>
      <c r="E4" s="211"/>
    </row>
    <row r="5" spans="1:5" ht="30" x14ac:dyDescent="0.25">
      <c r="A5" s="201" t="s">
        <v>716</v>
      </c>
      <c r="B5" s="72">
        <v>20024</v>
      </c>
      <c r="C5" s="61">
        <v>9807</v>
      </c>
      <c r="D5" s="111">
        <v>10217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2640</v>
      </c>
      <c r="C4" s="71">
        <v>4773</v>
      </c>
    </row>
    <row r="5" spans="1:6" x14ac:dyDescent="0.25">
      <c r="A5" s="286" t="s">
        <v>719</v>
      </c>
      <c r="B5" s="214">
        <v>1033</v>
      </c>
      <c r="C5" s="214">
        <v>1359</v>
      </c>
    </row>
    <row r="6" spans="1:6" x14ac:dyDescent="0.25">
      <c r="A6" s="286" t="s">
        <v>720</v>
      </c>
      <c r="B6" s="214">
        <v>1695</v>
      </c>
      <c r="C6" s="214">
        <v>1789</v>
      </c>
    </row>
    <row r="7" spans="1:6" x14ac:dyDescent="0.25">
      <c r="A7" s="286" t="s">
        <v>721</v>
      </c>
      <c r="B7" s="214">
        <v>3254</v>
      </c>
      <c r="C7" s="214">
        <v>1954</v>
      </c>
    </row>
    <row r="8" spans="1:6" x14ac:dyDescent="0.25">
      <c r="A8" s="286" t="s">
        <v>722</v>
      </c>
      <c r="B8" s="214">
        <v>47</v>
      </c>
      <c r="C8" s="214">
        <v>84</v>
      </c>
    </row>
    <row r="9" spans="1:6" x14ac:dyDescent="0.25">
      <c r="A9" s="286" t="s">
        <v>723</v>
      </c>
      <c r="B9" s="214">
        <v>734</v>
      </c>
      <c r="C9" s="214">
        <v>735</v>
      </c>
    </row>
    <row r="10" spans="1:6" ht="30" x14ac:dyDescent="0.25">
      <c r="A10" s="293" t="s">
        <v>724</v>
      </c>
      <c r="B10" s="214">
        <v>2130</v>
      </c>
      <c r="C10" s="214">
        <v>380</v>
      </c>
    </row>
    <row r="11" spans="1:6" x14ac:dyDescent="0.25">
      <c r="A11" s="286" t="s">
        <v>887</v>
      </c>
      <c r="B11" s="214">
        <v>662</v>
      </c>
      <c r="C11" s="214">
        <v>656</v>
      </c>
    </row>
    <row r="12" spans="1:6" x14ac:dyDescent="0.25">
      <c r="A12" s="294" t="s">
        <v>16</v>
      </c>
      <c r="B12" s="1">
        <f>SUM(B4:B11)</f>
        <v>12195</v>
      </c>
      <c r="C12" s="1">
        <f>SUM(C4:C11)</f>
        <v>11730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2683</v>
      </c>
      <c r="C19" s="71">
        <v>3650</v>
      </c>
    </row>
    <row r="20" spans="1:3" x14ac:dyDescent="0.25">
      <c r="A20" s="286" t="s">
        <v>719</v>
      </c>
      <c r="B20" s="214">
        <v>353</v>
      </c>
      <c r="C20" s="214">
        <v>544</v>
      </c>
    </row>
    <row r="21" spans="1:3" x14ac:dyDescent="0.25">
      <c r="A21" s="286" t="s">
        <v>720</v>
      </c>
      <c r="B21" s="214">
        <v>1507</v>
      </c>
      <c r="C21" s="214">
        <v>1580</v>
      </c>
    </row>
    <row r="22" spans="1:3" x14ac:dyDescent="0.25">
      <c r="A22" s="286" t="s">
        <v>721</v>
      </c>
      <c r="B22" s="214">
        <v>2791</v>
      </c>
      <c r="C22" s="214">
        <v>2019</v>
      </c>
    </row>
    <row r="23" spans="1:3" x14ac:dyDescent="0.25">
      <c r="A23" s="286" t="s">
        <v>722</v>
      </c>
      <c r="B23" s="214">
        <v>15</v>
      </c>
      <c r="C23" s="214">
        <v>105</v>
      </c>
    </row>
    <row r="24" spans="1:3" x14ac:dyDescent="0.25">
      <c r="A24" s="286" t="s">
        <v>723</v>
      </c>
      <c r="B24" s="214">
        <v>496</v>
      </c>
      <c r="C24" s="214">
        <v>447</v>
      </c>
    </row>
    <row r="25" spans="1:3" ht="30" x14ac:dyDescent="0.25">
      <c r="A25" s="293" t="s">
        <v>724</v>
      </c>
      <c r="B25" s="214">
        <v>1721</v>
      </c>
      <c r="C25" s="214">
        <v>324</v>
      </c>
    </row>
    <row r="26" spans="1:3" x14ac:dyDescent="0.25">
      <c r="A26" s="286" t="s">
        <v>887</v>
      </c>
      <c r="B26" s="214">
        <v>565</v>
      </c>
      <c r="C26" s="214">
        <v>1086</v>
      </c>
    </row>
    <row r="27" spans="1:3" x14ac:dyDescent="0.25">
      <c r="A27" s="294" t="s">
        <v>16</v>
      </c>
      <c r="B27" s="1">
        <f>SUM(B19:B26)</f>
        <v>10131</v>
      </c>
      <c r="C27" s="1">
        <f>SUM(C19:C26)</f>
        <v>9755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73.28</v>
      </c>
      <c r="C4" s="1018">
        <v>70.650000000000006</v>
      </c>
      <c r="D4" s="1018">
        <v>75.95</v>
      </c>
      <c r="E4" s="1019">
        <v>36</v>
      </c>
      <c r="F4" s="1019">
        <v>132.5</v>
      </c>
      <c r="G4" s="1020">
        <v>42.7</v>
      </c>
      <c r="H4" s="1021">
        <v>40.700000000000003</v>
      </c>
      <c r="I4" s="1022">
        <v>44.6</v>
      </c>
      <c r="J4" s="1019">
        <v>18.100000000000001</v>
      </c>
    </row>
    <row r="5" spans="1:12" x14ac:dyDescent="0.25">
      <c r="A5" s="498">
        <v>2021</v>
      </c>
      <c r="B5" s="757">
        <v>72.72</v>
      </c>
      <c r="C5" s="758">
        <v>69.930000000000007</v>
      </c>
      <c r="D5" s="758">
        <v>75.540000000000006</v>
      </c>
      <c r="E5" s="1023">
        <v>36</v>
      </c>
      <c r="F5" s="1023">
        <v>132.9</v>
      </c>
      <c r="G5" s="1024">
        <v>42.8</v>
      </c>
      <c r="H5" s="1025">
        <v>40.700000000000003</v>
      </c>
      <c r="I5" s="1026">
        <v>44.7</v>
      </c>
      <c r="J5" s="1023">
        <v>13.7</v>
      </c>
    </row>
    <row r="6" spans="1:12" x14ac:dyDescent="0.25">
      <c r="A6" s="499">
        <v>2022</v>
      </c>
      <c r="B6" s="1011">
        <v>72.12</v>
      </c>
      <c r="C6" s="1012">
        <v>69.33</v>
      </c>
      <c r="D6" s="1012">
        <v>75.150000000000006</v>
      </c>
      <c r="E6" s="1013">
        <v>33</v>
      </c>
      <c r="F6" s="1013">
        <v>141.5</v>
      </c>
      <c r="G6" s="1014">
        <v>43.5</v>
      </c>
      <c r="H6" s="1015">
        <v>41.7</v>
      </c>
      <c r="I6" s="1016">
        <v>45.2</v>
      </c>
      <c r="J6" s="1013">
        <v>10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18.100000000000001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13.7</v>
      </c>
    </row>
    <row r="13" spans="1:12" x14ac:dyDescent="0.25">
      <c r="A13" s="633">
        <f t="shared" si="0"/>
        <v>2022</v>
      </c>
      <c r="B13" s="627">
        <f t="shared" si="1"/>
        <v>10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3859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6182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30.9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66389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1463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4022</v>
      </c>
      <c r="C5" s="70">
        <v>6022</v>
      </c>
      <c r="D5" s="55">
        <v>3431</v>
      </c>
      <c r="E5" s="110">
        <v>2591</v>
      </c>
      <c r="F5" s="55">
        <v>27.2</v>
      </c>
      <c r="G5" s="55">
        <v>31.5</v>
      </c>
      <c r="H5" s="110">
        <v>23</v>
      </c>
      <c r="I5" s="55"/>
      <c r="J5" s="70"/>
      <c r="K5" s="55"/>
      <c r="L5" s="55"/>
      <c r="M5" s="71">
        <v>67</v>
      </c>
      <c r="N5" s="71">
        <v>69</v>
      </c>
      <c r="O5" s="71">
        <v>65</v>
      </c>
    </row>
    <row r="6" spans="1:16" x14ac:dyDescent="0.25">
      <c r="A6" s="215">
        <v>2021</v>
      </c>
      <c r="B6" s="212">
        <v>3997</v>
      </c>
      <c r="C6" s="212">
        <v>6169</v>
      </c>
      <c r="D6" s="58">
        <v>3535</v>
      </c>
      <c r="E6" s="160">
        <v>2634</v>
      </c>
      <c r="F6" s="58">
        <v>28.2</v>
      </c>
      <c r="G6" s="58">
        <v>32.799999999999997</v>
      </c>
      <c r="H6" s="160">
        <v>23.7</v>
      </c>
      <c r="I6" s="58">
        <v>52880</v>
      </c>
      <c r="J6" s="212">
        <v>1638</v>
      </c>
      <c r="K6" s="58">
        <v>772</v>
      </c>
      <c r="L6" s="58">
        <v>866</v>
      </c>
      <c r="M6" s="214">
        <v>75</v>
      </c>
      <c r="N6" s="214">
        <v>72</v>
      </c>
      <c r="O6" s="214">
        <v>78</v>
      </c>
    </row>
    <row r="7" spans="1:16" x14ac:dyDescent="0.25">
      <c r="A7" s="229">
        <v>2022</v>
      </c>
      <c r="B7" s="167">
        <v>3859</v>
      </c>
      <c r="C7" s="167">
        <v>6182</v>
      </c>
      <c r="D7" s="94">
        <v>3515</v>
      </c>
      <c r="E7" s="169">
        <v>2667</v>
      </c>
      <c r="F7" s="94">
        <v>30.9</v>
      </c>
      <c r="G7" s="58">
        <v>35.9</v>
      </c>
      <c r="H7" s="160">
        <v>26.2</v>
      </c>
      <c r="I7" s="94">
        <v>58640</v>
      </c>
      <c r="J7" s="167">
        <v>1504</v>
      </c>
      <c r="K7" s="94">
        <v>705</v>
      </c>
      <c r="L7" s="94">
        <v>799</v>
      </c>
      <c r="M7" s="214">
        <v>76</v>
      </c>
      <c r="N7" s="214">
        <v>72</v>
      </c>
      <c r="O7" s="214">
        <v>79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66389</v>
      </c>
      <c r="J8" s="1072">
        <v>1463</v>
      </c>
      <c r="K8" s="1073">
        <v>713</v>
      </c>
      <c r="L8" s="1073">
        <v>750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52880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58640</v>
      </c>
      <c r="F14" s="514">
        <f>A5</f>
        <v>2020</v>
      </c>
      <c r="G14" s="310">
        <f>IF(ISBLANK(E5),"",E5)</f>
        <v>2591</v>
      </c>
      <c r="H14" s="310">
        <f>IF(ISBLANK(D5),"",D5)</f>
        <v>3431</v>
      </c>
      <c r="K14" s="514">
        <f>A6</f>
        <v>2021</v>
      </c>
      <c r="L14" s="310">
        <f>IF(ISBLANK(L6),"",L6)</f>
        <v>866</v>
      </c>
      <c r="M14" s="310">
        <f>IF(ISBLANK(K6),"",K6)</f>
        <v>772</v>
      </c>
    </row>
    <row r="15" spans="1:16" x14ac:dyDescent="0.25">
      <c r="A15" s="481">
        <f>A8</f>
        <v>2023</v>
      </c>
      <c r="B15" s="311">
        <f t="shared" si="0"/>
        <v>66389</v>
      </c>
      <c r="F15" s="486">
        <f t="shared" ref="F15:F16" si="1">A6</f>
        <v>2021</v>
      </c>
      <c r="G15" s="479">
        <f t="shared" ref="G15:G16" si="2">IF(ISBLANK(E6),"",E6)</f>
        <v>2634</v>
      </c>
      <c r="H15" s="479">
        <f t="shared" ref="H15:H16" si="3">IF(ISBLANK(D6),"",D6)</f>
        <v>3535</v>
      </c>
      <c r="K15" s="486">
        <f>A7</f>
        <v>2022</v>
      </c>
      <c r="L15" s="479">
        <f t="shared" ref="L15:L16" si="4">IF(ISBLANK(L7),"",L7)</f>
        <v>799</v>
      </c>
      <c r="M15" s="479">
        <f t="shared" ref="M15:M16" si="5">IF(ISBLANK(K7),"",K7)</f>
        <v>705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2667</v>
      </c>
      <c r="H16" s="311">
        <f t="shared" si="3"/>
        <v>3515</v>
      </c>
      <c r="K16" s="481">
        <f>A8</f>
        <v>2023</v>
      </c>
      <c r="L16" s="311">
        <f t="shared" si="4"/>
        <v>750</v>
      </c>
      <c r="M16" s="311">
        <f t="shared" si="5"/>
        <v>713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4022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3997</v>
      </c>
      <c r="C21" s="373"/>
      <c r="D21" s="197"/>
      <c r="F21" s="514">
        <f>A5</f>
        <v>2020</v>
      </c>
      <c r="G21" s="310">
        <f>IF(ISBLANK(E5),"",E5)</f>
        <v>2591</v>
      </c>
      <c r="H21" s="310">
        <f>IF(ISBLANK(D5),"",D5)</f>
        <v>3431</v>
      </c>
      <c r="K21" s="514">
        <f>A6</f>
        <v>2021</v>
      </c>
      <c r="L21" s="310">
        <f>IF(ISBLANK(L6),"",L6)</f>
        <v>866</v>
      </c>
      <c r="M21" s="310">
        <f>IF(ISBLANK(K6),"",K6)</f>
        <v>772</v>
      </c>
    </row>
    <row r="22" spans="1:15" x14ac:dyDescent="0.25">
      <c r="A22" s="481">
        <f t="shared" si="6"/>
        <v>2022</v>
      </c>
      <c r="B22" s="311">
        <f t="shared" si="7"/>
        <v>3859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2634</v>
      </c>
      <c r="H22" s="479">
        <f t="shared" ref="H22:H23" si="10">IF(ISBLANK(D6),"",D6)</f>
        <v>3535</v>
      </c>
      <c r="K22" s="486">
        <f>A7</f>
        <v>2022</v>
      </c>
      <c r="L22" s="479">
        <f>IF(ISBLANK(L7),"",L7)</f>
        <v>799</v>
      </c>
      <c r="M22" s="479">
        <f>IF(ISBLANK(K7),"",K7)</f>
        <v>705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2667</v>
      </c>
      <c r="H23" s="311">
        <f t="shared" si="10"/>
        <v>3515</v>
      </c>
      <c r="K23" s="481">
        <f>A8</f>
        <v>2023</v>
      </c>
      <c r="L23" s="311">
        <f>IF(ISBLANK(L8),"",L8)</f>
        <v>750</v>
      </c>
      <c r="M23" s="311">
        <f>IF(ISBLANK(K8),"",K8)</f>
        <v>713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4022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3997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3859</v>
      </c>
      <c r="C28" s="373"/>
      <c r="D28" s="197"/>
      <c r="F28" s="514">
        <f>A5</f>
        <v>2020</v>
      </c>
      <c r="G28" s="310">
        <f>IF(ISBLANK(H5),"",H5)</f>
        <v>23</v>
      </c>
      <c r="H28" s="310">
        <f>IF(ISBLANK(G5),"",G5)</f>
        <v>31.5</v>
      </c>
      <c r="K28" s="514">
        <f>A5</f>
        <v>2020</v>
      </c>
      <c r="L28" s="310">
        <f>IF(ISBLANK(O5),"",O5)</f>
        <v>65</v>
      </c>
      <c r="M28" s="310">
        <f>IF(ISBLANK(N5),"",N5)</f>
        <v>69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23.7</v>
      </c>
      <c r="H29" s="479">
        <f t="shared" ref="H29:H30" si="15">IF(ISBLANK(G6),"",G6)</f>
        <v>32.799999999999997</v>
      </c>
      <c r="K29" s="486">
        <f t="shared" ref="K29:K30" si="16">A6</f>
        <v>2021</v>
      </c>
      <c r="L29" s="479">
        <f t="shared" ref="L29:L30" si="17">IF(ISBLANK(O6),"",O6)</f>
        <v>78</v>
      </c>
      <c r="M29" s="479">
        <f t="shared" ref="M29:M30" si="18">IF(ISBLANK(N6),"",N6)</f>
        <v>72</v>
      </c>
    </row>
    <row r="30" spans="1:15" x14ac:dyDescent="0.25">
      <c r="F30" s="481">
        <f t="shared" si="13"/>
        <v>2022</v>
      </c>
      <c r="G30" s="311">
        <f t="shared" si="14"/>
        <v>26.2</v>
      </c>
      <c r="H30" s="311">
        <f t="shared" si="15"/>
        <v>35.9</v>
      </c>
      <c r="K30" s="481">
        <f t="shared" si="16"/>
        <v>2022</v>
      </c>
      <c r="L30" s="311">
        <f t="shared" si="17"/>
        <v>79</v>
      </c>
      <c r="M30" s="311">
        <f t="shared" si="18"/>
        <v>72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</v>
      </c>
      <c r="H35" s="310">
        <f>IF(ISBLANK(G5),"",G5)</f>
        <v>31.5</v>
      </c>
      <c r="K35" s="514">
        <f>A5</f>
        <v>2020</v>
      </c>
      <c r="L35" s="310">
        <f>IF(ISBLANK(O5),"",O5)</f>
        <v>65</v>
      </c>
      <c r="M35" s="310">
        <f>IF(ISBLANK(N5),"",N5)</f>
        <v>69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23.7</v>
      </c>
      <c r="H36" s="479">
        <f t="shared" ref="H36:H37" si="21">IF(ISBLANK(G6),"",G6)</f>
        <v>32.799999999999997</v>
      </c>
      <c r="K36" s="486">
        <f t="shared" ref="K36:K37" si="22">A6</f>
        <v>2021</v>
      </c>
      <c r="L36" s="479">
        <f t="shared" ref="L36:L37" si="23">IF(ISBLANK(O6),"",O6)</f>
        <v>78</v>
      </c>
      <c r="M36" s="479">
        <f t="shared" ref="M36:M37" si="24">IF(ISBLANK(N6),"",N6)</f>
        <v>72</v>
      </c>
    </row>
    <row r="37" spans="6:15" x14ac:dyDescent="0.25">
      <c r="F37" s="481">
        <f t="shared" si="19"/>
        <v>2022</v>
      </c>
      <c r="G37" s="311">
        <f t="shared" si="20"/>
        <v>26.2</v>
      </c>
      <c r="H37" s="311">
        <f t="shared" si="21"/>
        <v>35.9</v>
      </c>
      <c r="K37" s="481">
        <f t="shared" si="22"/>
        <v>2022</v>
      </c>
      <c r="L37" s="311">
        <f t="shared" si="23"/>
        <v>79</v>
      </c>
      <c r="M37" s="311">
        <f t="shared" si="24"/>
        <v>72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22.3</v>
      </c>
      <c r="C6" s="35">
        <v>19.600000000000001</v>
      </c>
      <c r="D6" s="63">
        <v>24.7</v>
      </c>
      <c r="E6" s="35">
        <v>52.9</v>
      </c>
      <c r="F6" s="35">
        <v>50.9</v>
      </c>
      <c r="G6" s="35">
        <v>54.7</v>
      </c>
      <c r="H6" s="292">
        <v>24.8</v>
      </c>
      <c r="I6" s="35">
        <v>29.5</v>
      </c>
      <c r="J6" s="63">
        <v>20.6</v>
      </c>
      <c r="M6" s="127" t="s">
        <v>16</v>
      </c>
      <c r="N6" s="935">
        <f>IF(ISBLANK(B8),"",B8)</f>
        <v>21.8</v>
      </c>
      <c r="O6" s="935">
        <f>IF(ISBLANK(E8),"",E8)</f>
        <v>54.4</v>
      </c>
      <c r="P6" s="128">
        <f>IF(ISBLANK(H8),"",H8)</f>
        <v>23.8</v>
      </c>
    </row>
    <row r="7" spans="1:19" x14ac:dyDescent="0.25">
      <c r="A7" s="286">
        <v>2022</v>
      </c>
      <c r="B7" s="167">
        <v>21.7</v>
      </c>
      <c r="C7" s="94">
        <v>20.3</v>
      </c>
      <c r="D7" s="169">
        <v>23</v>
      </c>
      <c r="E7" s="94">
        <v>53.9</v>
      </c>
      <c r="F7" s="94">
        <v>51.3</v>
      </c>
      <c r="G7" s="94">
        <v>56.2</v>
      </c>
      <c r="H7" s="167">
        <v>24.3</v>
      </c>
      <c r="I7" s="94">
        <v>28.4</v>
      </c>
      <c r="J7" s="169">
        <v>20.8</v>
      </c>
    </row>
    <row r="8" spans="1:19" x14ac:dyDescent="0.25">
      <c r="A8" s="218">
        <v>2023</v>
      </c>
      <c r="B8" s="167">
        <v>21.8</v>
      </c>
      <c r="C8" s="94">
        <v>21.7</v>
      </c>
      <c r="D8" s="169">
        <v>21.9</v>
      </c>
      <c r="E8" s="94">
        <v>54.4</v>
      </c>
      <c r="F8" s="94">
        <v>52.3</v>
      </c>
      <c r="G8" s="94">
        <v>56.4</v>
      </c>
      <c r="H8" s="167">
        <v>23.8</v>
      </c>
      <c r="I8" s="94">
        <v>25.9</v>
      </c>
      <c r="J8" s="169">
        <v>21.7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21.9</v>
      </c>
      <c r="O12" s="936">
        <f>IF(ISBLANK(G8),"",G8)</f>
        <v>56.4</v>
      </c>
      <c r="P12" s="938">
        <f>IF(ISBLANK(J8),"",J8)</f>
        <v>21.7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21.7</v>
      </c>
      <c r="O13" s="937">
        <f>IF(ISBLANK(F8),"",F8)</f>
        <v>52.3</v>
      </c>
      <c r="P13" s="939">
        <f>IF(ISBLANK(I8),"",I8)</f>
        <v>25.9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21.8</v>
      </c>
      <c r="O20" s="935">
        <f>IF(ISBLANK(E8),"",E8)</f>
        <v>54.4</v>
      </c>
      <c r="P20" s="940">
        <f>IF(ISBLANK(H8),"",H8)</f>
        <v>23.8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21.9</v>
      </c>
      <c r="O24" s="936">
        <f>IF(ISBLANK(G8),"",G8)</f>
        <v>56.4</v>
      </c>
      <c r="P24" s="938">
        <f>IF(ISBLANK(J8),"",J8)</f>
        <v>21.7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21.7</v>
      </c>
      <c r="O25" s="937">
        <f>IF(ISBLANK(F8),"",F8)</f>
        <v>52.3</v>
      </c>
      <c r="P25" s="939">
        <f>IF(ISBLANK(I8),"",I8)</f>
        <v>25.9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1139515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57044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1172822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58712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2247830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112527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141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577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111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1120418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11.8</v>
      </c>
      <c r="E20" s="600">
        <v>10.5</v>
      </c>
      <c r="F20" s="600">
        <v>10.199999999999999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20.2</v>
      </c>
      <c r="E21" s="751">
        <v>22.4</v>
      </c>
      <c r="F21" s="751">
        <v>22.3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</v>
      </c>
      <c r="E22" s="752">
        <v>15.3</v>
      </c>
      <c r="F22" s="752">
        <v>15.1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10.199999999999999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15.1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52.4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10.199999999999999</v>
      </c>
      <c r="C30" s="204" t="s">
        <v>493</v>
      </c>
    </row>
    <row r="31" spans="1:11" x14ac:dyDescent="0.25">
      <c r="A31" s="698" t="s">
        <v>1430</v>
      </c>
      <c r="B31" s="734">
        <f>F21</f>
        <v>22.3</v>
      </c>
    </row>
    <row r="32" spans="1:11" x14ac:dyDescent="0.25">
      <c r="A32" s="698" t="s">
        <v>1431</v>
      </c>
      <c r="B32" s="734">
        <f>F22</f>
        <v>15.1</v>
      </c>
    </row>
    <row r="33" spans="1:2" x14ac:dyDescent="0.25">
      <c r="A33" s="699" t="s">
        <v>1432</v>
      </c>
      <c r="B33" s="732">
        <f>100-(B30+B31+B32)</f>
        <v>52.4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143</v>
      </c>
      <c r="C4" s="71">
        <v>10</v>
      </c>
      <c r="D4" s="71">
        <v>7</v>
      </c>
      <c r="G4" s="217">
        <f>A4</f>
        <v>2021</v>
      </c>
      <c r="H4" s="289">
        <f>IF(ISBLANK(C4),"",C4)</f>
        <v>10</v>
      </c>
      <c r="I4" s="289">
        <f>IF(ISBLANK(D4),"",D4)</f>
        <v>7</v>
      </c>
    </row>
    <row r="5" spans="1:9" x14ac:dyDescent="0.25">
      <c r="A5" s="286">
        <v>2022</v>
      </c>
      <c r="B5" s="214">
        <v>142</v>
      </c>
      <c r="C5" s="214">
        <v>10</v>
      </c>
      <c r="D5" s="214">
        <v>12</v>
      </c>
      <c r="G5" s="286">
        <f t="shared" ref="G5:G6" si="0">A5</f>
        <v>2022</v>
      </c>
      <c r="H5" s="290">
        <f t="shared" ref="H5:H6" si="1">IF(ISBLANK(C5),"",C5)</f>
        <v>10</v>
      </c>
      <c r="I5" s="290">
        <f t="shared" ref="I5:I6" si="2">IF(ISBLANK(D5),"",D5)</f>
        <v>12</v>
      </c>
    </row>
    <row r="6" spans="1:9" x14ac:dyDescent="0.25">
      <c r="A6" s="218">
        <v>2023</v>
      </c>
      <c r="B6" s="168">
        <v>141</v>
      </c>
      <c r="C6" s="168">
        <v>10</v>
      </c>
      <c r="D6" s="168">
        <v>10</v>
      </c>
      <c r="G6" s="219">
        <f t="shared" si="0"/>
        <v>2023</v>
      </c>
      <c r="H6" s="291">
        <f t="shared" si="1"/>
        <v>10</v>
      </c>
      <c r="I6" s="291">
        <f t="shared" si="2"/>
        <v>10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10</v>
      </c>
      <c r="I13" s="290">
        <f t="shared" si="4"/>
        <v>12</v>
      </c>
    </row>
    <row r="14" spans="1:9" x14ac:dyDescent="0.25">
      <c r="G14" s="219">
        <f t="shared" si="3"/>
        <v>2023</v>
      </c>
      <c r="H14" s="291">
        <f t="shared" ref="H14:I14" si="5">IF(ISBLANK(C6),"",C6)</f>
        <v>10</v>
      </c>
      <c r="I14" s="291">
        <f t="shared" si="5"/>
        <v>10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490</v>
      </c>
      <c r="C23" s="71">
        <v>53</v>
      </c>
      <c r="D23" s="71">
        <v>68</v>
      </c>
      <c r="G23" s="217">
        <f>A23</f>
        <v>2021</v>
      </c>
      <c r="H23" s="289">
        <f>IF(ISBLANK(C23),"",C23)</f>
        <v>53</v>
      </c>
      <c r="I23" s="289">
        <f>IF(ISBLANK(D23),"",D23)</f>
        <v>68</v>
      </c>
    </row>
    <row r="24" spans="1:13" x14ac:dyDescent="0.25">
      <c r="A24" s="286">
        <v>2022</v>
      </c>
      <c r="B24" s="214">
        <v>503</v>
      </c>
      <c r="C24" s="214">
        <v>44</v>
      </c>
      <c r="D24" s="214">
        <v>60</v>
      </c>
      <c r="G24" s="286">
        <f t="shared" ref="G24:G25" si="6">A24</f>
        <v>2022</v>
      </c>
      <c r="H24" s="290">
        <f t="shared" ref="H24:H25" si="7">IF(ISBLANK(C24),"",C24)</f>
        <v>44</v>
      </c>
      <c r="I24" s="290">
        <f t="shared" ref="I24:I25" si="8">IF(ISBLANK(D24),"",D24)</f>
        <v>60</v>
      </c>
    </row>
    <row r="25" spans="1:13" x14ac:dyDescent="0.25">
      <c r="A25" s="218">
        <v>2023</v>
      </c>
      <c r="B25" s="168">
        <v>577</v>
      </c>
      <c r="C25" s="168">
        <v>37</v>
      </c>
      <c r="D25" s="168">
        <v>111</v>
      </c>
      <c r="G25" s="219">
        <f t="shared" si="6"/>
        <v>2023</v>
      </c>
      <c r="H25" s="291">
        <f t="shared" si="7"/>
        <v>37</v>
      </c>
      <c r="I25" s="291">
        <f t="shared" si="8"/>
        <v>111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53</v>
      </c>
      <c r="I31" s="289">
        <f>IF(ISBLANK(D23),"",D23)</f>
        <v>68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44</v>
      </c>
      <c r="I32" s="290">
        <f t="shared" si="10"/>
        <v>60</v>
      </c>
    </row>
    <row r="33" spans="7:9" x14ac:dyDescent="0.25">
      <c r="G33" s="219">
        <f t="shared" si="9"/>
        <v>2023</v>
      </c>
      <c r="H33" s="291">
        <f t="shared" ref="H33:I33" si="11">IF(ISBLANK(C25),"",C25)</f>
        <v>37</v>
      </c>
      <c r="I33" s="291">
        <f t="shared" si="11"/>
        <v>111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208505</v>
      </c>
      <c r="C4" s="1077">
        <v>9418</v>
      </c>
      <c r="D4" s="110">
        <v>356390</v>
      </c>
      <c r="E4" s="70">
        <v>16098</v>
      </c>
      <c r="F4" s="1076">
        <v>106028</v>
      </c>
      <c r="G4" s="70">
        <v>4789</v>
      </c>
      <c r="H4" s="1078">
        <v>1762740</v>
      </c>
      <c r="I4" s="1077">
        <v>79621</v>
      </c>
    </row>
    <row r="5" spans="1:9" x14ac:dyDescent="0.25">
      <c r="A5" s="587">
        <v>2021</v>
      </c>
      <c r="B5" s="1079">
        <v>218101</v>
      </c>
      <c r="C5" s="1080">
        <v>9961</v>
      </c>
      <c r="D5" s="160">
        <v>463802</v>
      </c>
      <c r="E5" s="212">
        <v>21182</v>
      </c>
      <c r="F5" s="1079">
        <v>315692</v>
      </c>
      <c r="G5" s="212">
        <v>14418</v>
      </c>
      <c r="H5" s="1081">
        <v>2068470</v>
      </c>
      <c r="I5" s="1080">
        <v>94468</v>
      </c>
    </row>
    <row r="6" spans="1:9" x14ac:dyDescent="0.25">
      <c r="A6" s="588">
        <v>2022</v>
      </c>
      <c r="B6" s="1082">
        <v>228913</v>
      </c>
      <c r="C6" s="1083">
        <v>11459</v>
      </c>
      <c r="D6" s="169">
        <v>501791</v>
      </c>
      <c r="E6" s="167">
        <v>25120</v>
      </c>
      <c r="F6" s="1082">
        <v>339773</v>
      </c>
      <c r="G6" s="167">
        <v>17009</v>
      </c>
      <c r="H6" s="1084">
        <v>2247830</v>
      </c>
      <c r="I6" s="1083">
        <v>112527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478468</v>
      </c>
      <c r="C4" s="1076">
        <v>1087892</v>
      </c>
      <c r="D4" s="1077">
        <v>49139</v>
      </c>
      <c r="E4" s="1076">
        <v>1066366</v>
      </c>
      <c r="F4" s="1077">
        <v>48167</v>
      </c>
    </row>
    <row r="5" spans="1:6" x14ac:dyDescent="0.25">
      <c r="A5" s="480">
        <v>2021</v>
      </c>
      <c r="B5" s="1081">
        <v>301381</v>
      </c>
      <c r="C5" s="1079">
        <v>987533</v>
      </c>
      <c r="D5" s="1080">
        <v>45101</v>
      </c>
      <c r="E5" s="1079">
        <v>1050522</v>
      </c>
      <c r="F5" s="1080">
        <v>47978</v>
      </c>
    </row>
    <row r="6" spans="1:6" ht="15.75" thickBot="1" x14ac:dyDescent="0.3">
      <c r="A6" s="960">
        <v>2022</v>
      </c>
      <c r="B6" s="1085">
        <v>1120418</v>
      </c>
      <c r="C6" s="1086">
        <v>1139515</v>
      </c>
      <c r="D6" s="1087">
        <v>57044</v>
      </c>
      <c r="E6" s="1086">
        <v>1172822</v>
      </c>
      <c r="F6" s="1087">
        <v>58712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Novi Bečej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609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19976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72.12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141.5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20090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20024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752</v>
      </c>
      <c r="C63" s="548">
        <f>IF(ISBLANK('DEM2'!C7),"-",'DEM2'!C7)</f>
        <v>759</v>
      </c>
      <c r="D63" s="548"/>
      <c r="E63" s="548">
        <f>IF(ISBLANK('DEM2'!D8),"-",'DEM2'!D8)</f>
        <v>738</v>
      </c>
      <c r="F63" s="548">
        <f>IF(ISBLANK('DEM2'!C8),"-",'DEM2'!C8)</f>
        <v>745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845</v>
      </c>
      <c r="C64" s="317">
        <f>IF(ISBLANK('DEM2'!F7),"-",'DEM2'!F7)</f>
        <v>942</v>
      </c>
      <c r="D64" s="789"/>
      <c r="E64" s="317">
        <f>IF(ISBLANK('DEM2'!G8),"-",'DEM2'!G8)</f>
        <v>772</v>
      </c>
      <c r="F64" s="317">
        <f>IF(ISBLANK('DEM2'!F8),"-",'DEM2'!F8)</f>
        <v>844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474</v>
      </c>
      <c r="C65" s="345">
        <f>IF(ISBLANK('DEM2'!I7),"-",'DEM2'!I7)</f>
        <v>484</v>
      </c>
      <c r="D65" s="393"/>
      <c r="E65" s="345">
        <f>IF(ISBLANK('DEM2'!J8),"-",'DEM2'!J8)</f>
        <v>395</v>
      </c>
      <c r="F65" s="345">
        <f>IF(ISBLANK('DEM2'!I8),"-",'DEM2'!I8)</f>
        <v>431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1954</v>
      </c>
      <c r="C66" s="348">
        <f>IF(ISBLANK('DEM2'!L7),"-",'DEM2'!L7)</f>
        <v>2068</v>
      </c>
      <c r="D66" s="394"/>
      <c r="E66" s="348">
        <f>IF(ISBLANK('DEM2'!M8),"-",'DEM2'!M8)</f>
        <v>1811</v>
      </c>
      <c r="F66" s="348">
        <f>IF(ISBLANK('DEM2'!L8),"-",'DEM2'!L8)</f>
        <v>1910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1744</v>
      </c>
      <c r="C67" s="345">
        <f>IF(ISBLANK('DEM2'!O7),"-",'DEM2'!O7)</f>
        <v>1918</v>
      </c>
      <c r="D67" s="393"/>
      <c r="E67" s="345">
        <f>IF(ISBLANK('DEM2'!P8),"-",'DEM2'!P8)</f>
        <v>1427</v>
      </c>
      <c r="F67" s="345">
        <f>IF(ISBLANK('DEM2'!O8),"-",'DEM2'!O8)</f>
        <v>1558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6894</v>
      </c>
      <c r="C68" s="317">
        <f>IF(ISBLANK('DEM2'!R7),"-",'DEM2'!R7)</f>
        <v>7386</v>
      </c>
      <c r="D68" s="395"/>
      <c r="E68" s="317">
        <f>IF(ISBLANK('DEM2'!S8),"-",'DEM2'!S8)</f>
        <v>6210</v>
      </c>
      <c r="F68" s="317">
        <f>IF(ISBLANK('DEM2'!R8),"-",'DEM2'!R8)</f>
        <v>6490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11126</v>
      </c>
      <c r="C69" s="463">
        <f>IF(ISBLANK('DEM2'!U7),"-",'DEM2'!U7)</f>
        <v>10770</v>
      </c>
      <c r="D69" s="799"/>
      <c r="E69" s="463">
        <f>IF(ISBLANK('DEM2'!V8),"-",'DEM2'!V8)</f>
        <v>10176</v>
      </c>
      <c r="F69" s="463">
        <f>IF(ISBLANK('DEM2'!U8),"-",'DEM2'!U8)</f>
        <v>9800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14.8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9.3000000000000007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18.3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3859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6182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30.9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66389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1463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102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2247830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112527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501791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350569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25120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228913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11459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339773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17009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1139515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57044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1172822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58712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141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577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1120418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2624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2559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2218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15619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2570</v>
      </c>
      <c r="C300" s="808">
        <f>IF(ISBLANK(POLJ3!C4),"-",POLJ3!C4)</f>
        <v>451</v>
      </c>
      <c r="D300" s="1160">
        <f>IF(ISBLANK(POLJ3!D4),"-",POLJ3!D4)</f>
        <v>2119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2239</v>
      </c>
      <c r="C301" s="789">
        <f>IF(ISBLANK(POLJ3!C5),"-",POLJ3!C5)</f>
        <v>1252</v>
      </c>
      <c r="D301" s="1161">
        <f>IF(ISBLANK(POLJ3!D5),"-",POLJ3!D5)</f>
        <v>987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108</v>
      </c>
      <c r="C302" s="790">
        <f>IF(ISBLANK(POLJ3!C6),"-",POLJ3!C6)</f>
        <v>3</v>
      </c>
      <c r="D302" s="1162">
        <f>IF(ISBLANK(POLJ3!D6),"-",POLJ3!D6)</f>
        <v>105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115</v>
      </c>
      <c r="C303" s="791">
        <f>IF(ISBLANK(POLJ3!C7),"-",POLJ3!C7)</f>
        <v>13</v>
      </c>
      <c r="D303" s="1163">
        <f>IF(ISBLANK(POLJ3!D7),"-",POLJ3!D7)</f>
        <v>102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2624</v>
      </c>
      <c r="C304" s="807">
        <f>IF(ISBLANK(POLJ3!C8),"-",POLJ3!C8)</f>
        <v>391</v>
      </c>
      <c r="D304" s="1164">
        <f>IF(ISBLANK(POLJ3!D8),"-",POLJ3!D8)</f>
        <v>2233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55.42</v>
      </c>
      <c r="C310" s="1165"/>
      <c r="D310" s="3"/>
      <c r="E310" s="5"/>
      <c r="F310" s="5"/>
      <c r="G310" s="815" t="s">
        <v>854</v>
      </c>
      <c r="H310" s="816">
        <f>IF(ISBLANK(POLJ2!H3),"-",POLJ2!H3)</f>
        <v>10753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38682.370000000003</v>
      </c>
      <c r="C311" s="1154"/>
      <c r="D311" s="3"/>
      <c r="E311" s="5"/>
      <c r="F311" s="5"/>
      <c r="G311" s="810" t="s">
        <v>855</v>
      </c>
      <c r="H311" s="248">
        <f>IF(ISBLANK(POLJ2!H4),"-",POLJ2!H4)</f>
        <v>14085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143.27000000000001</v>
      </c>
      <c r="C312" s="1154"/>
      <c r="D312" s="3"/>
      <c r="E312" s="5"/>
      <c r="F312" s="5"/>
      <c r="G312" s="810" t="s">
        <v>856</v>
      </c>
      <c r="H312" s="248">
        <f>IF(ISBLANK(POLJ2!H5),"-",POLJ2!H5)</f>
        <v>12780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35.82</v>
      </c>
      <c r="C313" s="1154"/>
      <c r="D313" s="3"/>
      <c r="E313" s="5"/>
      <c r="F313" s="5"/>
      <c r="G313" s="812" t="s">
        <v>857</v>
      </c>
      <c r="H313" s="249">
        <f>IF(ISBLANK(POLJ2!H6),"-",POLJ2!H6)</f>
        <v>269328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</v>
      </c>
      <c r="C314" s="1154"/>
      <c r="D314" s="3"/>
      <c r="E314" s="5"/>
      <c r="F314" s="5"/>
      <c r="G314" s="814" t="s">
        <v>847</v>
      </c>
      <c r="H314" s="817">
        <f>IF(ISBLANK(POLJ2!H7),"-",POLJ2!H7)</f>
        <v>306946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11354.37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50271.25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11.2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569</v>
      </c>
      <c r="I364" s="808">
        <f>IF(ISBLANK(OBRAZ2!I6),"-",OBRAZ2!I6)</f>
        <v>351</v>
      </c>
      <c r="J364" s="808">
        <f>IF(ISBLANK(OBRAZ2!J6),"-",OBRAZ2!J6)</f>
        <v>218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308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264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23.220973782771537</v>
      </c>
      <c r="I375" s="850">
        <f>IF(ISBLANK(OBRAZ2!C12),"-",OBRAZ2!C21)</f>
        <v>27.065026362038662</v>
      </c>
      <c r="J375" s="850">
        <f>IF(ISBLANK(OBRAZ2!D12),"-",OBRAZ2!D21)</f>
        <v>21.077654516640255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34.269662921348313</v>
      </c>
      <c r="I377" s="851">
        <f>IF(ISBLANK(OBRAZ2!C14),"-",OBRAZ2!C23)</f>
        <v>34.094903339191561</v>
      </c>
      <c r="J377" s="851">
        <f>IF(ISBLANK(OBRAZ2!D14),"-",OBRAZ2!D23)</f>
        <v>37.083993660855782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33.146067415730336</v>
      </c>
      <c r="I379" s="851">
        <f>IF(ISBLANK(OBRAZ2!C16),"-",OBRAZ2!C25)</f>
        <v>29.349736379613354</v>
      </c>
      <c r="J379" s="851">
        <f>IF(ISBLANK(OBRAZ2!D16),"-",OBRAZ2!D25)</f>
        <v>33.122028526148974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9.3632958801498134</v>
      </c>
      <c r="I380" s="852">
        <f>IF(ISBLANK(OBRAZ2!C17),"-",OBRAZ2!C26)</f>
        <v>9.4903339191564147</v>
      </c>
      <c r="J380" s="852">
        <f>IF(ISBLANK(OBRAZ2!D17),"-",OBRAZ2!D26)</f>
        <v>8.716323296354993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793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792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184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322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225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2000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20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7.0000000000000007E-2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90.4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3195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456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2838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11.1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10.8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1146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6.6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593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298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70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56.1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110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70.241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8606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113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2235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614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14.85763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109</v>
      </c>
      <c r="D696" s="3"/>
      <c r="E696" s="5"/>
      <c r="F696" s="5"/>
      <c r="G696" s="837">
        <v>2012</v>
      </c>
      <c r="H696" s="835">
        <f>IF(ISBLANK(INDEKSI2!B5),"-",INDEKSI2!B5)</f>
        <v>32.44</v>
      </c>
      <c r="I696" s="835">
        <f>IF(ISBLANK(INDEKSI2!C5),"-",INDEKSI2!C5)</f>
        <v>53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39.61</v>
      </c>
      <c r="D697" s="3"/>
      <c r="E697" s="5"/>
      <c r="F697" s="5"/>
      <c r="G697" s="838">
        <v>2013</v>
      </c>
      <c r="H697" s="559">
        <f>IF(ISBLANK(INDEKSI2!B6),"-",INDEKSI2!B6)</f>
        <v>32.450000000000003</v>
      </c>
      <c r="I697" s="559">
        <f>IF(ISBLANK(INDEKSI2!C6),"-",INDEKSI2!C6)</f>
        <v>64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33.72</v>
      </c>
      <c r="I698" s="836">
        <f>IF(ISBLANK(INDEKSI2!C7),"-",INDEKSI2!C7)</f>
        <v>63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3033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7922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1149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33.72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14.85763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39.61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32.32</v>
      </c>
      <c r="C4" s="721">
        <v>60</v>
      </c>
      <c r="D4" s="710"/>
      <c r="E4" s="711"/>
      <c r="F4" s="712"/>
    </row>
    <row r="5" spans="1:6" x14ac:dyDescent="0.25">
      <c r="A5" s="286">
        <v>2012</v>
      </c>
      <c r="B5" s="614">
        <v>32.44</v>
      </c>
      <c r="C5" s="722">
        <v>53</v>
      </c>
      <c r="D5" s="713"/>
      <c r="E5" s="641"/>
      <c r="F5" s="714"/>
    </row>
    <row r="6" spans="1:6" x14ac:dyDescent="0.25">
      <c r="A6" s="286">
        <v>2013</v>
      </c>
      <c r="B6" s="614">
        <v>32.450000000000003</v>
      </c>
      <c r="C6" s="722">
        <v>64</v>
      </c>
      <c r="D6" s="715">
        <v>14.85763</v>
      </c>
      <c r="E6" s="609">
        <v>109</v>
      </c>
      <c r="F6" s="716">
        <v>39.61</v>
      </c>
    </row>
    <row r="7" spans="1:6" x14ac:dyDescent="0.25">
      <c r="A7" s="219">
        <v>2014</v>
      </c>
      <c r="B7" s="615">
        <v>33.72</v>
      </c>
      <c r="C7" s="723">
        <v>63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2624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2218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2559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55.42</v>
      </c>
      <c r="G3" s="217" t="s">
        <v>765</v>
      </c>
      <c r="H3" s="71">
        <v>10753</v>
      </c>
    </row>
    <row r="4" spans="1:9" x14ac:dyDescent="0.25">
      <c r="A4" s="286" t="s">
        <v>760</v>
      </c>
      <c r="B4" s="214">
        <v>38682.370000000003</v>
      </c>
      <c r="G4" s="286" t="s">
        <v>766</v>
      </c>
      <c r="H4" s="214">
        <v>14085</v>
      </c>
    </row>
    <row r="5" spans="1:9" x14ac:dyDescent="0.25">
      <c r="A5" s="286" t="s">
        <v>761</v>
      </c>
      <c r="B5" s="214">
        <v>143.27000000000001</v>
      </c>
      <c r="G5" s="286" t="s">
        <v>767</v>
      </c>
      <c r="H5" s="214">
        <v>12780</v>
      </c>
    </row>
    <row r="6" spans="1:9" x14ac:dyDescent="0.25">
      <c r="A6" s="286" t="s">
        <v>762</v>
      </c>
      <c r="B6" s="214">
        <v>35.82</v>
      </c>
      <c r="G6" s="286" t="s">
        <v>768</v>
      </c>
      <c r="H6" s="214">
        <v>269328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306946</v>
      </c>
    </row>
    <row r="8" spans="1:9" x14ac:dyDescent="0.25">
      <c r="A8" s="287" t="s">
        <v>764</v>
      </c>
      <c r="B8" s="73">
        <v>11354.37</v>
      </c>
    </row>
    <row r="9" spans="1:9" x14ac:dyDescent="0.25">
      <c r="A9" s="1" t="s">
        <v>24</v>
      </c>
      <c r="B9" s="288">
        <v>50271.25</v>
      </c>
      <c r="I9" s="41" t="s">
        <v>876</v>
      </c>
    </row>
    <row r="10" spans="1:9" x14ac:dyDescent="0.25">
      <c r="G10" s="29" t="s">
        <v>775</v>
      </c>
      <c r="H10" s="58">
        <v>15619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2570</v>
      </c>
      <c r="C4" s="55">
        <v>451</v>
      </c>
      <c r="D4" s="110">
        <v>2119</v>
      </c>
    </row>
    <row r="5" spans="1:4" ht="30" customHeight="1" x14ac:dyDescent="0.25">
      <c r="A5" s="274" t="s">
        <v>884</v>
      </c>
      <c r="B5" s="212">
        <v>2239</v>
      </c>
      <c r="C5" s="58">
        <v>1252</v>
      </c>
      <c r="D5" s="160">
        <v>987</v>
      </c>
    </row>
    <row r="6" spans="1:4" x14ac:dyDescent="0.25">
      <c r="A6" s="274" t="s">
        <v>772</v>
      </c>
      <c r="B6" s="212">
        <v>108</v>
      </c>
      <c r="C6" s="58">
        <v>3</v>
      </c>
      <c r="D6" s="160">
        <v>105</v>
      </c>
    </row>
    <row r="7" spans="1:4" ht="30" x14ac:dyDescent="0.25">
      <c r="A7" s="274" t="s">
        <v>773</v>
      </c>
      <c r="B7" s="212">
        <v>115</v>
      </c>
      <c r="C7" s="58">
        <v>13</v>
      </c>
      <c r="D7" s="160">
        <v>102</v>
      </c>
    </row>
    <row r="8" spans="1:4" x14ac:dyDescent="0.25">
      <c r="A8" s="201" t="s">
        <v>774</v>
      </c>
      <c r="B8" s="72">
        <v>2624</v>
      </c>
      <c r="C8" s="61">
        <v>391</v>
      </c>
      <c r="D8" s="111">
        <v>2233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2.7777777777777777</v>
      </c>
      <c r="C14" s="276">
        <f>D6/B6*100</f>
        <v>97.222222222222214</v>
      </c>
    </row>
    <row r="15" spans="1:4" ht="60" x14ac:dyDescent="0.25">
      <c r="A15" s="277" t="s">
        <v>885</v>
      </c>
      <c r="B15" s="282">
        <f>C5/B5*100</f>
        <v>55.917820455560516</v>
      </c>
      <c r="C15" s="278">
        <f>D5/B5*100</f>
        <v>44.082179544439484</v>
      </c>
    </row>
    <row r="16" spans="1:4" ht="30" x14ac:dyDescent="0.25">
      <c r="A16" s="279" t="s">
        <v>821</v>
      </c>
      <c r="B16" s="283">
        <f>C4/B4*100</f>
        <v>17.548638132295718</v>
      </c>
      <c r="C16" s="280">
        <f>D4/B4*100</f>
        <v>82.451361867704279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2.7777777777777777</v>
      </c>
      <c r="C21" s="276">
        <f>C14</f>
        <v>97.222222222222214</v>
      </c>
    </row>
    <row r="22" spans="1:3" ht="60" x14ac:dyDescent="0.25">
      <c r="A22" s="277" t="s">
        <v>823</v>
      </c>
      <c r="B22" s="282">
        <f t="shared" ref="B22:C23" si="0">B15</f>
        <v>55.917820455560516</v>
      </c>
      <c r="C22" s="278">
        <f t="shared" si="0"/>
        <v>44.082179544439484</v>
      </c>
    </row>
    <row r="23" spans="1:3" ht="30" x14ac:dyDescent="0.25">
      <c r="A23" s="279" t="s">
        <v>858</v>
      </c>
      <c r="B23" s="285">
        <f t="shared" si="0"/>
        <v>17.548638132295718</v>
      </c>
      <c r="C23" s="284">
        <f t="shared" si="0"/>
        <v>82.451361867704279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11.2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308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264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548</v>
      </c>
      <c r="C6" s="973">
        <v>323</v>
      </c>
      <c r="D6" s="945">
        <v>225</v>
      </c>
      <c r="E6" s="973">
        <v>534</v>
      </c>
      <c r="F6" s="973">
        <v>310</v>
      </c>
      <c r="G6" s="945">
        <v>224</v>
      </c>
      <c r="H6" s="599">
        <v>569</v>
      </c>
      <c r="I6" s="616">
        <v>351</v>
      </c>
      <c r="J6" s="945">
        <v>218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124</v>
      </c>
      <c r="C12" s="600">
        <v>154</v>
      </c>
      <c r="D12" s="600">
        <v>133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183</v>
      </c>
      <c r="C14" s="751">
        <v>194</v>
      </c>
      <c r="D14" s="751">
        <v>234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177</v>
      </c>
      <c r="C16" s="1029">
        <v>167</v>
      </c>
      <c r="D16" s="751">
        <v>209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50</v>
      </c>
      <c r="C17" s="752">
        <v>54</v>
      </c>
      <c r="D17" s="752">
        <v>55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23.220973782771537</v>
      </c>
      <c r="C21" s="289">
        <f>C12/SUM(C12:C17)*100</f>
        <v>27.065026362038662</v>
      </c>
      <c r="D21" s="289">
        <f>D12/SUM(D12:D17)*100</f>
        <v>21.077654516640255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34.269662921348313</v>
      </c>
      <c r="C23" s="290">
        <f>C14/SUM(C12:C17)*100</f>
        <v>34.094903339191561</v>
      </c>
      <c r="D23" s="290">
        <f>D14/SUM(D12:D17)*100</f>
        <v>37.083993660855782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33.146067415730336</v>
      </c>
      <c r="C25" s="290">
        <f>C16/SUM(C12:C17)*100</f>
        <v>29.349736379613354</v>
      </c>
      <c r="D25" s="290">
        <f>D16/SUM(D12:D17)*100</f>
        <v>33.122028526148974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9.3632958801498134</v>
      </c>
      <c r="C26" s="291">
        <f>C17/SUM(C12:C17)*100</f>
        <v>9.4903339191564147</v>
      </c>
      <c r="D26" s="291">
        <f>D17/SUM(D12:D17)*100</f>
        <v>8.716323296354993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31.4</v>
      </c>
      <c r="C7" s="600">
        <v>47.1</v>
      </c>
      <c r="D7" s="600">
        <v>39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68.599999999999994</v>
      </c>
      <c r="C9" s="752">
        <v>52.9</v>
      </c>
      <c r="D9" s="752">
        <v>61.1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31.4</v>
      </c>
      <c r="C13" s="697">
        <f t="shared" ref="C13:D13" si="1">IF(ISBLANK(C7),"",C7)</f>
        <v>47.1</v>
      </c>
      <c r="D13" s="697">
        <f t="shared" si="1"/>
        <v>39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68.599999999999994</v>
      </c>
      <c r="C15" s="699">
        <f t="shared" si="2"/>
        <v>52.9</v>
      </c>
      <c r="D15" s="699">
        <f t="shared" si="2"/>
        <v>61.1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31.4</v>
      </c>
      <c r="C18" s="697">
        <f t="shared" ref="C18:D18" si="4">IF(ISBLANK(C7),"",C7)</f>
        <v>47.1</v>
      </c>
      <c r="D18" s="697">
        <f t="shared" si="4"/>
        <v>39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68.599999999999994</v>
      </c>
      <c r="C20" s="699">
        <f t="shared" si="5"/>
        <v>52.9</v>
      </c>
      <c r="D20" s="699">
        <f t="shared" si="5"/>
        <v>61.1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105.4</v>
      </c>
      <c r="C5" s="611">
        <v>104.8</v>
      </c>
      <c r="D5" s="1030">
        <v>105.1</v>
      </c>
      <c r="F5" s="28"/>
      <c r="G5" s="693">
        <f>A5</f>
        <v>2020</v>
      </c>
      <c r="H5" s="669">
        <f>IF(ISBLANK(B5),"",B5)</f>
        <v>105.4</v>
      </c>
      <c r="I5" s="618">
        <f t="shared" ref="H5:I7" si="0">IF(ISBLANK(C5),"",C5)</f>
        <v>104.8</v>
      </c>
    </row>
    <row r="6" spans="1:10" x14ac:dyDescent="0.25">
      <c r="A6" s="749">
        <v>2021</v>
      </c>
      <c r="B6" s="601">
        <v>119.4</v>
      </c>
      <c r="C6" s="612">
        <v>104</v>
      </c>
      <c r="D6" s="946">
        <v>111.6</v>
      </c>
      <c r="F6" s="44"/>
      <c r="G6" s="693">
        <f t="shared" ref="G6:G7" si="1">A6</f>
        <v>2021</v>
      </c>
      <c r="H6" s="670">
        <f t="shared" si="0"/>
        <v>119.4</v>
      </c>
      <c r="I6" s="619">
        <f t="shared" si="0"/>
        <v>104</v>
      </c>
    </row>
    <row r="7" spans="1:10" x14ac:dyDescent="0.25">
      <c r="A7" s="750">
        <v>2022</v>
      </c>
      <c r="B7" s="601">
        <v>116.5</v>
      </c>
      <c r="C7" s="612">
        <v>112.1</v>
      </c>
      <c r="D7" s="946">
        <v>114.3</v>
      </c>
      <c r="F7" s="44"/>
      <c r="G7" s="693">
        <f t="shared" si="1"/>
        <v>2022</v>
      </c>
      <c r="H7" s="671">
        <f t="shared" si="0"/>
        <v>116.5</v>
      </c>
      <c r="I7" s="620">
        <f t="shared" si="0"/>
        <v>112.1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105.4</v>
      </c>
      <c r="I13" s="618">
        <f>IF(ISBLANK(C5),"",C5)</f>
        <v>104.8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119.4</v>
      </c>
      <c r="I14" s="619">
        <f t="shared" si="3"/>
        <v>104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116.5</v>
      </c>
      <c r="I15" s="620">
        <f t="shared" si="4"/>
        <v>112.1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Novi Bečej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609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19976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72.12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141.5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20090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20024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752</v>
      </c>
      <c r="C63" s="548">
        <f>IF(ISBLANK('DEM2'!C7),"-",'DEM2'!C7)</f>
        <v>759</v>
      </c>
      <c r="D63" s="548"/>
      <c r="E63" s="548">
        <f>IF(ISBLANK('DEM2'!D8),"-",'DEM2'!D8)</f>
        <v>738</v>
      </c>
      <c r="F63" s="548">
        <f>IF(ISBLANK('DEM2'!C8),"-",'DEM2'!C8)</f>
        <v>745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845</v>
      </c>
      <c r="C64" s="317">
        <f>IF(ISBLANK('DEM2'!F7),"-",'DEM2'!F7)</f>
        <v>942</v>
      </c>
      <c r="D64" s="789"/>
      <c r="E64" s="317">
        <f>IF(ISBLANK('DEM2'!G8),"-",'DEM2'!G8)</f>
        <v>772</v>
      </c>
      <c r="F64" s="317">
        <f>IF(ISBLANK('DEM2'!F8),"-",'DEM2'!F8)</f>
        <v>844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474</v>
      </c>
      <c r="C65" s="345">
        <f>IF(ISBLANK('DEM2'!I7),"-",'DEM2'!I7)</f>
        <v>484</v>
      </c>
      <c r="D65" s="393"/>
      <c r="E65" s="345">
        <f>IF(ISBLANK('DEM2'!J8),"-",'DEM2'!J8)</f>
        <v>395</v>
      </c>
      <c r="F65" s="345">
        <f>IF(ISBLANK('DEM2'!I8),"-",'DEM2'!I8)</f>
        <v>431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1954</v>
      </c>
      <c r="C66" s="317">
        <f>IF(ISBLANK('DEM2'!L7),"-",'DEM2'!L7)</f>
        <v>2068</v>
      </c>
      <c r="D66" s="395"/>
      <c r="E66" s="317">
        <f>IF(ISBLANK('DEM2'!M8),"-",'DEM2'!M8)</f>
        <v>1811</v>
      </c>
      <c r="F66" s="317">
        <f>IF(ISBLANK('DEM2'!L8),"-",'DEM2'!L8)</f>
        <v>1910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1744</v>
      </c>
      <c r="C67" s="317">
        <f>IF(ISBLANK('DEM2'!O7),"-",'DEM2'!O7)</f>
        <v>1918</v>
      </c>
      <c r="D67" s="395"/>
      <c r="E67" s="317">
        <f>IF(ISBLANK('DEM2'!P8),"-",'DEM2'!P8)</f>
        <v>1427</v>
      </c>
      <c r="F67" s="317">
        <f>IF(ISBLANK('DEM2'!O8),"-",'DEM2'!O8)</f>
        <v>1558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6894</v>
      </c>
      <c r="C68" s="414">
        <f>IF(ISBLANK('DEM2'!R7),"-",'DEM2'!R7)</f>
        <v>7386</v>
      </c>
      <c r="D68" s="420"/>
      <c r="E68" s="414">
        <f>IF(ISBLANK('DEM2'!S8),"-",'DEM2'!S8)</f>
        <v>6210</v>
      </c>
      <c r="F68" s="414">
        <f>IF(ISBLANK('DEM2'!R8),"-",'DEM2'!R8)</f>
        <v>6490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11126</v>
      </c>
      <c r="C69" s="463">
        <f>IF(ISBLANK('DEM2'!U7),"-",'DEM2'!U7)</f>
        <v>10770</v>
      </c>
      <c r="D69" s="799"/>
      <c r="E69" s="463">
        <f>IF(ISBLANK('DEM2'!V8),"-",'DEM2'!V8)</f>
        <v>10176</v>
      </c>
      <c r="F69" s="463">
        <f>IF(ISBLANK('DEM2'!U8),"-",'DEM2'!U8)</f>
        <v>9800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14.8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9.3000000000000007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18.3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3859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6182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30.9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66389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1463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102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2247830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112527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501791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350569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25120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228913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11459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339773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17009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1139515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57044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1172822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58712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141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577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1120418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2624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2559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2218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15619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2570</v>
      </c>
      <c r="C300" s="808">
        <f>IF(ISBLANK(POLJ3!C4),"-",POLJ3!C4)</f>
        <v>451</v>
      </c>
      <c r="D300" s="1160">
        <f>IF(ISBLANK(POLJ3!D4),"-",POLJ3!D4)</f>
        <v>2119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2239</v>
      </c>
      <c r="C301" s="789">
        <f>IF(ISBLANK(POLJ3!C5),"-",POLJ3!C5)</f>
        <v>1252</v>
      </c>
      <c r="D301" s="1161">
        <f>IF(ISBLANK(POLJ3!D5),"-",POLJ3!D5)</f>
        <v>987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108</v>
      </c>
      <c r="C302" s="790">
        <f>IF(ISBLANK(POLJ3!C6),"-",POLJ3!C6)</f>
        <v>3</v>
      </c>
      <c r="D302" s="1162">
        <f>IF(ISBLANK(POLJ3!D6),"-",POLJ3!D6)</f>
        <v>105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115</v>
      </c>
      <c r="C303" s="791">
        <f>IF(ISBLANK(POLJ3!C7),"-",POLJ3!C7)</f>
        <v>13</v>
      </c>
      <c r="D303" s="1163">
        <f>IF(ISBLANK(POLJ3!D7),"-",POLJ3!D7)</f>
        <v>102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2624</v>
      </c>
      <c r="C304" s="807">
        <f>IF(ISBLANK(POLJ3!C8),"-",POLJ3!C8)</f>
        <v>391</v>
      </c>
      <c r="D304" s="1164">
        <f>IF(ISBLANK(POLJ3!D8),"-",POLJ3!D8)</f>
        <v>2233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55.42</v>
      </c>
      <c r="C310" s="1165"/>
      <c r="D310" s="3"/>
      <c r="E310" s="5"/>
      <c r="F310" s="5"/>
      <c r="G310" s="815" t="s">
        <v>765</v>
      </c>
      <c r="H310" s="816">
        <f>IF(ISBLANK(POLJ2!H3),"-",POLJ2!H3)</f>
        <v>10753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38682.370000000003</v>
      </c>
      <c r="C311" s="1154"/>
      <c r="D311" s="3"/>
      <c r="E311" s="5"/>
      <c r="F311" s="5"/>
      <c r="G311" s="810" t="s">
        <v>766</v>
      </c>
      <c r="H311" s="248">
        <f>IF(ISBLANK(POLJ2!H4),"-",POLJ2!H4)</f>
        <v>14085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143.27000000000001</v>
      </c>
      <c r="C312" s="1154"/>
      <c r="D312" s="3"/>
      <c r="E312" s="5"/>
      <c r="F312" s="5"/>
      <c r="G312" s="810" t="s">
        <v>767</v>
      </c>
      <c r="H312" s="248">
        <f>IF(ISBLANK(POLJ2!H5),"-",POLJ2!H5)</f>
        <v>12780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35.82</v>
      </c>
      <c r="C313" s="1154"/>
      <c r="D313" s="3"/>
      <c r="E313" s="5"/>
      <c r="F313" s="5"/>
      <c r="G313" s="812" t="s">
        <v>768</v>
      </c>
      <c r="H313" s="249">
        <f>IF(ISBLANK(POLJ2!H6),"-",POLJ2!H6)</f>
        <v>269328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</v>
      </c>
      <c r="C314" s="1154"/>
      <c r="D314" s="3"/>
      <c r="E314" s="5"/>
      <c r="F314" s="5"/>
      <c r="G314" s="814" t="s">
        <v>16</v>
      </c>
      <c r="H314" s="817">
        <f>IF(ISBLANK(POLJ2!H7),"-",POLJ2!H7)</f>
        <v>306946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11354.37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50271.25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11.2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569</v>
      </c>
      <c r="I364" s="808">
        <f>IF(ISBLANK(OBRAZ2!I6),"-",OBRAZ2!I6)</f>
        <v>351</v>
      </c>
      <c r="J364" s="808">
        <f>IF(ISBLANK(OBRAZ2!J6),"-",OBRAZ2!J6)</f>
        <v>218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308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264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23.220973782771537</v>
      </c>
      <c r="I375" s="850">
        <f>IF(ISBLANK(OBRAZ2!C12),"-",OBRAZ2!C21)</f>
        <v>27.065026362038662</v>
      </c>
      <c r="J375" s="850">
        <f>IF(ISBLANK(OBRAZ2!D12),"-",OBRAZ2!D21)</f>
        <v>21.077654516640255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34.269662921348313</v>
      </c>
      <c r="I377" s="851">
        <f>IF(ISBLANK(OBRAZ2!C14),"-",OBRAZ2!C23)</f>
        <v>34.094903339191561</v>
      </c>
      <c r="J377" s="851">
        <f>IF(ISBLANK(OBRAZ2!D14),"-",OBRAZ2!D23)</f>
        <v>37.083993660855782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33.146067415730336</v>
      </c>
      <c r="I379" s="851">
        <f>IF(ISBLANK(OBRAZ2!C16),"-",OBRAZ2!C25)</f>
        <v>29.349736379613354</v>
      </c>
      <c r="J379" s="851">
        <f>IF(ISBLANK(OBRAZ2!D16),"-",OBRAZ2!D25)</f>
        <v>33.122028526148974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9.3632958801498134</v>
      </c>
      <c r="I380" s="852">
        <f>IF(ISBLANK(OBRAZ2!C17),"-",OBRAZ2!C26)</f>
        <v>9.4903339191564147</v>
      </c>
      <c r="J380" s="852">
        <f>IF(ISBLANK(OBRAZ2!D17),"-",OBRAZ2!D26)</f>
        <v>8.716323296354993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793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792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184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322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225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2000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20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7.0000000000000007E-2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90.4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3195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456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2838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11.1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10.8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1146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6.6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593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298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70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56.1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110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70.241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8606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113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2235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614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14.85763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109</v>
      </c>
      <c r="D696" s="315"/>
      <c r="E696" s="314"/>
      <c r="F696" s="5"/>
      <c r="G696" s="837">
        <v>2012</v>
      </c>
      <c r="H696" s="835">
        <f>IF(ISBLANK(INDEKSI2!B5),"-",INDEKSI2!B5)</f>
        <v>32.44</v>
      </c>
      <c r="I696" s="835">
        <f>IF(ISBLANK(INDEKSI2!C5),"-",INDEKSI2!C5)</f>
        <v>53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39.61</v>
      </c>
      <c r="D697" s="315"/>
      <c r="E697" s="314"/>
      <c r="F697" s="5"/>
      <c r="G697" s="838">
        <v>2013</v>
      </c>
      <c r="H697" s="559">
        <f>IF(ISBLANK(INDEKSI2!B6),"-",INDEKSI2!B6)</f>
        <v>32.450000000000003</v>
      </c>
      <c r="I697" s="559">
        <f>IF(ISBLANK(INDEKSI2!C6),"-",INDEKSI2!C6)</f>
        <v>64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33.72</v>
      </c>
      <c r="I698" s="836">
        <f>IF(ISBLANK(INDEKSI2!C7),"-",INDEKSI2!C7)</f>
        <v>63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3033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7922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1149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8</v>
      </c>
      <c r="D6" s="612">
        <v>4</v>
      </c>
      <c r="E6" s="612">
        <v>4</v>
      </c>
      <c r="F6" s="1033">
        <v>42</v>
      </c>
      <c r="G6" s="612">
        <v>27</v>
      </c>
      <c r="H6" s="980">
        <v>15</v>
      </c>
      <c r="I6" s="1034">
        <v>7.5</v>
      </c>
      <c r="J6" s="612">
        <v>9.5</v>
      </c>
      <c r="K6" s="1035">
        <v>5.5</v>
      </c>
      <c r="L6" s="1033">
        <v>265</v>
      </c>
      <c r="M6" s="612">
        <v>127</v>
      </c>
      <c r="N6" s="1028">
        <v>138</v>
      </c>
      <c r="O6" s="1034">
        <v>49.3</v>
      </c>
      <c r="P6" s="612">
        <v>47.7</v>
      </c>
      <c r="Q6" s="1028">
        <v>51</v>
      </c>
      <c r="R6" s="1033">
        <v>227</v>
      </c>
      <c r="S6" s="612">
        <v>109</v>
      </c>
      <c r="T6" s="1035">
        <v>118</v>
      </c>
    </row>
    <row r="7" spans="1:20" x14ac:dyDescent="0.25">
      <c r="A7" s="286">
        <v>2021</v>
      </c>
      <c r="B7" s="602">
        <v>1</v>
      </c>
      <c r="C7" s="601">
        <v>8</v>
      </c>
      <c r="D7" s="612">
        <v>4</v>
      </c>
      <c r="E7" s="612">
        <v>4</v>
      </c>
      <c r="F7" s="1033">
        <v>59</v>
      </c>
      <c r="G7" s="612">
        <v>30</v>
      </c>
      <c r="H7" s="980">
        <v>29</v>
      </c>
      <c r="I7" s="1034">
        <v>10.9</v>
      </c>
      <c r="J7" s="612">
        <v>11.1</v>
      </c>
      <c r="K7" s="1035">
        <v>10.7</v>
      </c>
      <c r="L7" s="1033">
        <v>289</v>
      </c>
      <c r="M7" s="612">
        <v>155</v>
      </c>
      <c r="N7" s="1028">
        <v>134</v>
      </c>
      <c r="O7" s="1034">
        <v>52.2</v>
      </c>
      <c r="P7" s="612">
        <v>54.6</v>
      </c>
      <c r="Q7" s="1028">
        <v>49.6</v>
      </c>
      <c r="R7" s="1033">
        <v>221</v>
      </c>
      <c r="S7" s="612">
        <v>104</v>
      </c>
      <c r="T7" s="1035">
        <v>117</v>
      </c>
    </row>
    <row r="8" spans="1:20" x14ac:dyDescent="0.25">
      <c r="A8" s="219">
        <v>2022</v>
      </c>
      <c r="B8" s="617">
        <v>1</v>
      </c>
      <c r="C8" s="947">
        <v>8</v>
      </c>
      <c r="D8" s="981">
        <v>4</v>
      </c>
      <c r="E8" s="981">
        <v>4</v>
      </c>
      <c r="F8" s="1036">
        <v>59</v>
      </c>
      <c r="G8" s="981">
        <v>29</v>
      </c>
      <c r="H8" s="979">
        <v>30</v>
      </c>
      <c r="I8" s="754">
        <v>11.2</v>
      </c>
      <c r="J8" s="981">
        <v>11.1</v>
      </c>
      <c r="K8" s="1037">
        <v>11.4</v>
      </c>
      <c r="L8" s="1036">
        <v>308</v>
      </c>
      <c r="M8" s="981">
        <v>169</v>
      </c>
      <c r="N8" s="691">
        <v>139</v>
      </c>
      <c r="O8" s="754">
        <v>56.8</v>
      </c>
      <c r="P8" s="981">
        <v>60.8</v>
      </c>
      <c r="Q8" s="691">
        <v>52.7</v>
      </c>
      <c r="R8" s="1036">
        <v>264</v>
      </c>
      <c r="S8" s="981">
        <v>130</v>
      </c>
      <c r="T8" s="1037">
        <v>134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793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792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184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322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3</v>
      </c>
      <c r="D5" s="914" t="s">
        <v>5</v>
      </c>
      <c r="E5" s="211"/>
      <c r="F5" s="125">
        <v>2021</v>
      </c>
      <c r="G5" s="70">
        <v>5</v>
      </c>
      <c r="H5" s="55">
        <v>2</v>
      </c>
      <c r="I5" s="110">
        <v>3</v>
      </c>
      <c r="J5" s="70">
        <v>0</v>
      </c>
      <c r="K5" s="55">
        <v>0</v>
      </c>
      <c r="L5" s="110">
        <v>0</v>
      </c>
      <c r="M5" s="70">
        <v>797</v>
      </c>
      <c r="N5" s="55">
        <v>813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5</v>
      </c>
      <c r="H6" s="58">
        <v>2</v>
      </c>
      <c r="I6" s="160">
        <v>3</v>
      </c>
      <c r="J6" s="212">
        <v>0</v>
      </c>
      <c r="K6" s="58">
        <v>0</v>
      </c>
      <c r="L6" s="160">
        <v>0</v>
      </c>
      <c r="M6" s="212">
        <v>793</v>
      </c>
      <c r="N6" s="58">
        <v>792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</v>
      </c>
      <c r="H7" s="94">
        <v>3</v>
      </c>
      <c r="I7" s="169">
        <v>3</v>
      </c>
      <c r="J7" s="167"/>
      <c r="K7" s="94"/>
      <c r="L7" s="169"/>
      <c r="M7" s="167">
        <v>632</v>
      </c>
      <c r="N7" s="94">
        <v>664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88.5</v>
      </c>
      <c r="C5" s="611">
        <v>89</v>
      </c>
      <c r="D5" s="945">
        <v>87.8</v>
      </c>
      <c r="E5" s="610"/>
      <c r="F5" s="611"/>
      <c r="G5" s="945"/>
      <c r="H5" s="610"/>
      <c r="I5" s="611"/>
      <c r="J5" s="945"/>
      <c r="K5" s="610">
        <v>206</v>
      </c>
      <c r="L5" s="611">
        <v>100</v>
      </c>
      <c r="M5" s="945">
        <v>106</v>
      </c>
      <c r="N5" s="610">
        <v>89.3</v>
      </c>
      <c r="O5" s="611">
        <v>86.9</v>
      </c>
      <c r="P5" s="945">
        <v>91.7</v>
      </c>
      <c r="Q5" s="610">
        <v>2</v>
      </c>
      <c r="R5" s="611">
        <v>2.5</v>
      </c>
      <c r="S5" s="945">
        <v>1.5</v>
      </c>
    </row>
    <row r="6" spans="1:19" x14ac:dyDescent="0.25">
      <c r="A6" s="286">
        <v>2021</v>
      </c>
      <c r="B6" s="457">
        <v>86.8</v>
      </c>
      <c r="C6" s="458">
        <v>85.4</v>
      </c>
      <c r="D6" s="976">
        <v>88.4</v>
      </c>
      <c r="E6" s="457">
        <v>40</v>
      </c>
      <c r="F6" s="458">
        <v>28</v>
      </c>
      <c r="G6" s="976">
        <v>12</v>
      </c>
      <c r="H6" s="457">
        <v>45</v>
      </c>
      <c r="I6" s="458">
        <v>27</v>
      </c>
      <c r="J6" s="976">
        <v>18</v>
      </c>
      <c r="K6" s="457">
        <v>189</v>
      </c>
      <c r="L6" s="458">
        <v>91</v>
      </c>
      <c r="M6" s="976">
        <v>98</v>
      </c>
      <c r="N6" s="457">
        <v>89.4</v>
      </c>
      <c r="O6" s="458">
        <v>83.6</v>
      </c>
      <c r="P6" s="976">
        <v>95.5</v>
      </c>
      <c r="Q6" s="457">
        <v>2.7</v>
      </c>
      <c r="R6" s="458">
        <v>3</v>
      </c>
      <c r="S6" s="976">
        <v>2.4</v>
      </c>
    </row>
    <row r="7" spans="1:19" x14ac:dyDescent="0.25">
      <c r="A7" s="286">
        <v>2022</v>
      </c>
      <c r="B7" s="601">
        <v>94.5</v>
      </c>
      <c r="C7" s="612">
        <v>91</v>
      </c>
      <c r="D7" s="980">
        <v>98.3</v>
      </c>
      <c r="E7" s="601">
        <v>48</v>
      </c>
      <c r="F7" s="612">
        <v>35</v>
      </c>
      <c r="G7" s="980">
        <v>13</v>
      </c>
      <c r="H7" s="601">
        <v>45</v>
      </c>
      <c r="I7" s="612">
        <v>25</v>
      </c>
      <c r="J7" s="980">
        <v>20</v>
      </c>
      <c r="K7" s="601">
        <v>184</v>
      </c>
      <c r="L7" s="612">
        <v>95</v>
      </c>
      <c r="M7" s="980">
        <v>89</v>
      </c>
      <c r="N7" s="601">
        <v>94</v>
      </c>
      <c r="O7" s="612">
        <v>96</v>
      </c>
      <c r="P7" s="980">
        <v>91.8</v>
      </c>
      <c r="Q7" s="601">
        <v>1.2</v>
      </c>
      <c r="R7" s="612">
        <v>1.1000000000000001</v>
      </c>
      <c r="S7" s="980">
        <v>1.3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322</v>
      </c>
      <c r="I8" s="981">
        <v>162</v>
      </c>
      <c r="J8" s="979">
        <v>160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501791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25120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88</v>
      </c>
      <c r="C5" s="616">
        <v>70</v>
      </c>
      <c r="D5" s="616">
        <v>18</v>
      </c>
      <c r="E5" s="599">
        <v>83</v>
      </c>
      <c r="F5" s="616">
        <v>71</v>
      </c>
      <c r="G5" s="945">
        <v>12</v>
      </c>
      <c r="H5" s="616">
        <v>90</v>
      </c>
      <c r="I5" s="616">
        <v>20</v>
      </c>
      <c r="J5" s="616">
        <v>70</v>
      </c>
      <c r="K5" s="217">
        <f>SUM(B5,E5,H5)</f>
        <v>261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84</v>
      </c>
      <c r="C6" s="612">
        <v>64</v>
      </c>
      <c r="D6" s="946">
        <v>20</v>
      </c>
      <c r="E6" s="601">
        <v>76</v>
      </c>
      <c r="F6" s="612">
        <v>67</v>
      </c>
      <c r="G6" s="946">
        <v>9</v>
      </c>
      <c r="H6" s="601">
        <v>88</v>
      </c>
      <c r="I6" s="612">
        <v>24</v>
      </c>
      <c r="J6" s="612">
        <v>64</v>
      </c>
      <c r="K6" s="218">
        <f>SUM(B6,E6,H6)</f>
        <v>248</v>
      </c>
      <c r="M6" s="105" t="s">
        <v>284</v>
      </c>
      <c r="N6" s="171">
        <f>IF(ISBLANK(J7),"",J7)</f>
        <v>59</v>
      </c>
      <c r="O6" s="80">
        <f>IF(ISBLANK(I7),"",I7)</f>
        <v>22</v>
      </c>
      <c r="P6" s="211"/>
    </row>
    <row r="7" spans="1:17" ht="24.75" x14ac:dyDescent="0.25">
      <c r="A7" s="218">
        <v>2023</v>
      </c>
      <c r="B7" s="601">
        <v>74</v>
      </c>
      <c r="C7" s="612">
        <v>52</v>
      </c>
      <c r="D7" s="946">
        <v>22</v>
      </c>
      <c r="E7" s="601">
        <v>70</v>
      </c>
      <c r="F7" s="612">
        <v>65</v>
      </c>
      <c r="G7" s="946">
        <v>5</v>
      </c>
      <c r="H7" s="601">
        <v>81</v>
      </c>
      <c r="I7" s="612">
        <v>22</v>
      </c>
      <c r="J7" s="612">
        <v>59</v>
      </c>
      <c r="K7" s="218">
        <f>SUM(B7,E7,H7)</f>
        <v>225</v>
      </c>
      <c r="M7" s="106" t="s">
        <v>285</v>
      </c>
      <c r="N7" s="220">
        <f>IF(ISBLANK(G7),"",G7)</f>
        <v>5</v>
      </c>
      <c r="O7" s="107">
        <f>IF(ISBLANK(F7),"",F7)</f>
        <v>65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22</v>
      </c>
      <c r="O8" s="83">
        <f>IF(ISBLANK(C7),"",C7)</f>
        <v>52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59</v>
      </c>
      <c r="O13" s="80">
        <f>IF(ISBLANK(I7),"",I7)</f>
        <v>22</v>
      </c>
      <c r="P13" s="211"/>
    </row>
    <row r="14" spans="1:17" ht="27.75" customHeight="1" x14ac:dyDescent="0.25">
      <c r="M14" s="106" t="s">
        <v>515</v>
      </c>
      <c r="N14" s="220">
        <f>IF(ISBLANK(G7),"",G7)</f>
        <v>5</v>
      </c>
      <c r="O14" s="107">
        <f>IF(ISBLANK(F7),"",F7)</f>
        <v>65</v>
      </c>
      <c r="P14" s="211"/>
    </row>
    <row r="15" spans="1:17" ht="26.25" customHeight="1" x14ac:dyDescent="0.25">
      <c r="M15" s="108" t="s">
        <v>516</v>
      </c>
      <c r="N15" s="170">
        <f>IF(ISBLANK(D7),"",D7)</f>
        <v>22</v>
      </c>
      <c r="O15" s="83">
        <f>IF(ISBLANK(C7),"",C7)</f>
        <v>52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22</v>
      </c>
      <c r="C21" s="616">
        <v>21</v>
      </c>
      <c r="D21" s="616">
        <v>1</v>
      </c>
      <c r="E21" s="599">
        <v>49</v>
      </c>
      <c r="F21" s="616">
        <v>21</v>
      </c>
      <c r="G21" s="945">
        <v>28</v>
      </c>
      <c r="H21" s="616">
        <v>17</v>
      </c>
      <c r="I21" s="616">
        <v>1</v>
      </c>
      <c r="J21" s="616">
        <v>16</v>
      </c>
      <c r="K21" s="217">
        <f>SUM(B21,E21,H21)</f>
        <v>88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15</v>
      </c>
      <c r="C22" s="1028">
        <v>15</v>
      </c>
      <c r="D22" s="980">
        <v>0</v>
      </c>
      <c r="E22" s="1034">
        <v>17</v>
      </c>
      <c r="F22" s="1028">
        <v>17</v>
      </c>
      <c r="G22" s="980">
        <v>0</v>
      </c>
      <c r="H22" s="1034">
        <v>25</v>
      </c>
      <c r="I22" s="1028">
        <v>6</v>
      </c>
      <c r="J22" s="1028">
        <v>19</v>
      </c>
      <c r="K22" s="218">
        <f>SUM(B22,E22,H22)</f>
        <v>57</v>
      </c>
      <c r="M22" s="105" t="s">
        <v>284</v>
      </c>
      <c r="N22" s="171">
        <f>IF(ISBLANK(J23),"",J23)</f>
        <v>21</v>
      </c>
      <c r="O22" s="80">
        <f>IF(ISBLANK(I23),"",I23)</f>
        <v>3</v>
      </c>
      <c r="P22" s="211"/>
    </row>
    <row r="23" spans="1:17" ht="24.75" x14ac:dyDescent="0.25">
      <c r="A23" s="218">
        <v>2022</v>
      </c>
      <c r="B23" s="1034">
        <v>33</v>
      </c>
      <c r="C23" s="1028">
        <v>26</v>
      </c>
      <c r="D23" s="980">
        <v>7</v>
      </c>
      <c r="E23" s="1034">
        <v>19</v>
      </c>
      <c r="F23" s="1028">
        <v>15</v>
      </c>
      <c r="G23" s="980">
        <v>4</v>
      </c>
      <c r="H23" s="1034">
        <v>24</v>
      </c>
      <c r="I23" s="1028">
        <v>3</v>
      </c>
      <c r="J23" s="1028">
        <v>21</v>
      </c>
      <c r="K23" s="218">
        <f>SUM(B23,E23,H23)</f>
        <v>76</v>
      </c>
      <c r="M23" s="106" t="s">
        <v>285</v>
      </c>
      <c r="N23" s="220">
        <f>IF(ISBLANK(G23),"",G23)</f>
        <v>4</v>
      </c>
      <c r="O23" s="107">
        <f>IF(ISBLANK(F23),"",F23)</f>
        <v>15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</v>
      </c>
      <c r="O24" s="109">
        <f>IF(ISBLANK(C23),"",C23)</f>
        <v>26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21</v>
      </c>
      <c r="O29" s="80">
        <f>IF(ISBLANK(I23),"",I23)</f>
        <v>3</v>
      </c>
      <c r="P29" s="211"/>
    </row>
    <row r="30" spans="1:17" ht="27.75" customHeight="1" x14ac:dyDescent="0.25">
      <c r="M30" s="106" t="s">
        <v>515</v>
      </c>
      <c r="N30" s="220">
        <f>IF(ISBLANK(G23),"",G23)</f>
        <v>4</v>
      </c>
      <c r="O30" s="107">
        <f>IF(ISBLANK(F23),"",F23)</f>
        <v>15</v>
      </c>
      <c r="P30" s="211"/>
    </row>
    <row r="31" spans="1:17" ht="27.75" customHeight="1" x14ac:dyDescent="0.25">
      <c r="M31" s="108" t="s">
        <v>516</v>
      </c>
      <c r="N31" s="221">
        <f>IF(ISBLANK(D23),"",D23)</f>
        <v>7</v>
      </c>
      <c r="O31" s="109">
        <f>IF(ISBLANK(C23),"",C23)</f>
        <v>26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350569</v>
      </c>
      <c r="D5" s="253"/>
    </row>
    <row r="6" spans="1:4" ht="30" x14ac:dyDescent="0.25">
      <c r="A6" s="686" t="s">
        <v>474</v>
      </c>
      <c r="B6" s="617">
        <v>151222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3.3</v>
      </c>
      <c r="J6" s="458">
        <v>1.3</v>
      </c>
      <c r="K6" s="976">
        <v>6.3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0.8</v>
      </c>
      <c r="J7" s="612">
        <v>0.6</v>
      </c>
      <c r="K7" s="980">
        <v>1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408</v>
      </c>
      <c r="C5" s="207">
        <v>57</v>
      </c>
      <c r="G5" s="113"/>
      <c r="H5" s="174" t="s">
        <v>586</v>
      </c>
      <c r="I5" s="207">
        <v>20</v>
      </c>
      <c r="J5" s="207">
        <v>13</v>
      </c>
    </row>
    <row r="6" spans="1:13" ht="15" customHeight="1" x14ac:dyDescent="0.25">
      <c r="A6" s="175" t="s">
        <v>587</v>
      </c>
      <c r="B6" s="208">
        <v>333</v>
      </c>
      <c r="C6" s="208">
        <v>158</v>
      </c>
      <c r="G6" s="113"/>
      <c r="H6" s="175" t="s">
        <v>587</v>
      </c>
      <c r="I6" s="208">
        <v>137</v>
      </c>
      <c r="J6" s="208">
        <v>68</v>
      </c>
    </row>
    <row r="7" spans="1:13" ht="15" customHeight="1" x14ac:dyDescent="0.25">
      <c r="A7" s="175" t="s">
        <v>588</v>
      </c>
      <c r="B7" s="208">
        <v>2041</v>
      </c>
      <c r="C7" s="208">
        <v>1182</v>
      </c>
      <c r="G7" s="113"/>
      <c r="H7" s="175" t="s">
        <v>588</v>
      </c>
      <c r="I7" s="208">
        <v>886</v>
      </c>
      <c r="J7" s="208">
        <v>474</v>
      </c>
    </row>
    <row r="8" spans="1:13" ht="15" customHeight="1" x14ac:dyDescent="0.25">
      <c r="A8" s="175" t="s">
        <v>589</v>
      </c>
      <c r="B8" s="208">
        <v>3015</v>
      </c>
      <c r="C8" s="208">
        <v>2554</v>
      </c>
      <c r="G8" s="113"/>
      <c r="H8" s="175" t="s">
        <v>589</v>
      </c>
      <c r="I8" s="208">
        <v>2646</v>
      </c>
      <c r="J8" s="208">
        <v>2067</v>
      </c>
    </row>
    <row r="9" spans="1:13" ht="15" customHeight="1" x14ac:dyDescent="0.25">
      <c r="A9" s="175" t="s">
        <v>590</v>
      </c>
      <c r="B9" s="208">
        <v>3830</v>
      </c>
      <c r="C9" s="208">
        <v>5283</v>
      </c>
      <c r="G9" s="113"/>
      <c r="H9" s="175" t="s">
        <v>590</v>
      </c>
      <c r="I9" s="208">
        <v>3892</v>
      </c>
      <c r="J9" s="208">
        <v>4819</v>
      </c>
    </row>
    <row r="10" spans="1:13" ht="15" customHeight="1" x14ac:dyDescent="0.25">
      <c r="A10" s="175" t="s">
        <v>591</v>
      </c>
      <c r="B10" s="208">
        <v>367</v>
      </c>
      <c r="C10" s="208">
        <v>318</v>
      </c>
      <c r="G10" s="113"/>
      <c r="H10" s="175" t="s">
        <v>591</v>
      </c>
      <c r="I10" s="208">
        <v>399</v>
      </c>
      <c r="J10" s="208">
        <v>276</v>
      </c>
    </row>
    <row r="11" spans="1:13" ht="15" customHeight="1" x14ac:dyDescent="0.25">
      <c r="A11" s="176" t="s">
        <v>592</v>
      </c>
      <c r="B11" s="209">
        <v>506</v>
      </c>
      <c r="C11" s="209">
        <v>389</v>
      </c>
      <c r="G11" s="113"/>
      <c r="H11" s="176" t="s">
        <v>592</v>
      </c>
      <c r="I11" s="209">
        <v>644</v>
      </c>
      <c r="J11" s="209">
        <v>458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408</v>
      </c>
      <c r="C17" s="178">
        <f>IF(ISBLANK(C5),"0",C5)</f>
        <v>57</v>
      </c>
      <c r="G17" s="113"/>
      <c r="H17" s="174" t="s">
        <v>586</v>
      </c>
      <c r="I17" s="177">
        <f>IF(ISBLANK(I5),"0",I5)</f>
        <v>20</v>
      </c>
      <c r="J17" s="178">
        <f>IF(ISBLANK(J5),"0",J5)</f>
        <v>13</v>
      </c>
    </row>
    <row r="18" spans="1:13" ht="15" customHeight="1" x14ac:dyDescent="0.25">
      <c r="A18" s="175" t="s">
        <v>587</v>
      </c>
      <c r="B18" s="179">
        <f t="shared" ref="B18:C18" si="0">IF(ISBLANK(B6),"0",B6)</f>
        <v>333</v>
      </c>
      <c r="C18" s="180">
        <f t="shared" si="0"/>
        <v>158</v>
      </c>
      <c r="G18" s="113"/>
      <c r="H18" s="175" t="s">
        <v>587</v>
      </c>
      <c r="I18" s="179">
        <f t="shared" ref="I18:J18" si="1">IF(ISBLANK(I6),"0",I6)</f>
        <v>137</v>
      </c>
      <c r="J18" s="180">
        <f t="shared" si="1"/>
        <v>68</v>
      </c>
    </row>
    <row r="19" spans="1:13" ht="15" customHeight="1" x14ac:dyDescent="0.25">
      <c r="A19" s="175" t="s">
        <v>588</v>
      </c>
      <c r="B19" s="179">
        <f t="shared" ref="B19:C19" si="2">IF(ISBLANK(B7),"0",B7)</f>
        <v>2041</v>
      </c>
      <c r="C19" s="180">
        <f t="shared" si="2"/>
        <v>1182</v>
      </c>
      <c r="G19" s="113"/>
      <c r="H19" s="175" t="s">
        <v>588</v>
      </c>
      <c r="I19" s="179">
        <f t="shared" ref="I19:J19" si="3">IF(ISBLANK(I7),"0",I7)</f>
        <v>886</v>
      </c>
      <c r="J19" s="180">
        <f t="shared" si="3"/>
        <v>474</v>
      </c>
    </row>
    <row r="20" spans="1:13" ht="15" customHeight="1" x14ac:dyDescent="0.25">
      <c r="A20" s="175" t="s">
        <v>589</v>
      </c>
      <c r="B20" s="179">
        <f t="shared" ref="B20:C20" si="4">IF(ISBLANK(B8),"0",B8)</f>
        <v>3015</v>
      </c>
      <c r="C20" s="180">
        <f t="shared" si="4"/>
        <v>2554</v>
      </c>
      <c r="G20" s="113"/>
      <c r="H20" s="175" t="s">
        <v>589</v>
      </c>
      <c r="I20" s="179">
        <f t="shared" ref="I20:J20" si="5">IF(ISBLANK(I8),"0",I8)</f>
        <v>2646</v>
      </c>
      <c r="J20" s="180">
        <f t="shared" si="5"/>
        <v>2067</v>
      </c>
    </row>
    <row r="21" spans="1:13" ht="15" customHeight="1" x14ac:dyDescent="0.25">
      <c r="A21" s="175" t="s">
        <v>590</v>
      </c>
      <c r="B21" s="179">
        <f t="shared" ref="B21:C21" si="6">IF(ISBLANK(B9),"0",B9)</f>
        <v>3830</v>
      </c>
      <c r="C21" s="180">
        <f t="shared" si="6"/>
        <v>5283</v>
      </c>
      <c r="G21" s="113"/>
      <c r="H21" s="175" t="s">
        <v>590</v>
      </c>
      <c r="I21" s="179">
        <f t="shared" ref="I21:J21" si="7">IF(ISBLANK(I9),"0",I9)</f>
        <v>3892</v>
      </c>
      <c r="J21" s="180">
        <f t="shared" si="7"/>
        <v>4819</v>
      </c>
    </row>
    <row r="22" spans="1:13" ht="15" customHeight="1" x14ac:dyDescent="0.25">
      <c r="A22" s="175" t="s">
        <v>591</v>
      </c>
      <c r="B22" s="179">
        <f t="shared" ref="B22:C22" si="8">IF(ISBLANK(B10),"0",B10)</f>
        <v>367</v>
      </c>
      <c r="C22" s="180">
        <f t="shared" si="8"/>
        <v>318</v>
      </c>
      <c r="G22" s="113"/>
      <c r="H22" s="175" t="s">
        <v>591</v>
      </c>
      <c r="I22" s="179">
        <f t="shared" ref="I22:J22" si="9">IF(ISBLANK(I10),"0",I10)</f>
        <v>399</v>
      </c>
      <c r="J22" s="180">
        <f t="shared" si="9"/>
        <v>276</v>
      </c>
    </row>
    <row r="23" spans="1:13" ht="15" customHeight="1" x14ac:dyDescent="0.25">
      <c r="A23" s="176" t="s">
        <v>592</v>
      </c>
      <c r="B23" s="181">
        <f t="shared" ref="B23:C23" si="10">IF(ISBLANK(B11),"0",B11)</f>
        <v>506</v>
      </c>
      <c r="C23" s="182">
        <f t="shared" si="10"/>
        <v>389</v>
      </c>
      <c r="G23" s="113"/>
      <c r="H23" s="176" t="s">
        <v>592</v>
      </c>
      <c r="I23" s="181">
        <f t="shared" ref="I23:J23" si="11">IF(ISBLANK(I11),"0",I11)</f>
        <v>644</v>
      </c>
      <c r="J23" s="182">
        <f t="shared" si="11"/>
        <v>458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3.8857142857142852</v>
      </c>
      <c r="C29" s="184">
        <f>C17/SUM(C17:C23)*100</f>
        <v>0.57338295946081885</v>
      </c>
      <c r="D29" s="253"/>
      <c r="E29" s="253"/>
      <c r="G29" s="113"/>
      <c r="H29" s="174" t="s">
        <v>593</v>
      </c>
      <c r="I29" s="184">
        <f>I17/SUM(I17:I23)*100</f>
        <v>0.2319109461966605</v>
      </c>
      <c r="J29" s="184">
        <f>J17/SUM(J17:J23)*100</f>
        <v>0.15902140672782875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3.1714285714285717</v>
      </c>
      <c r="C30" s="185">
        <f>C18/SUM(C17:C23)*100</f>
        <v>1.5893773262247259</v>
      </c>
      <c r="D30" s="253"/>
      <c r="E30" s="253"/>
      <c r="G30" s="113"/>
      <c r="H30" s="175" t="s">
        <v>594</v>
      </c>
      <c r="I30" s="185">
        <f>I18/SUM(I17:I23)*100</f>
        <v>1.5885899814471243</v>
      </c>
      <c r="J30" s="185">
        <f>J18/SUM(J17:J23)*100</f>
        <v>0.83180428134556583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19.438095238095237</v>
      </c>
      <c r="C31" s="185">
        <f>C19/SUM(C17:C23)*100</f>
        <v>11.890151896187506</v>
      </c>
      <c r="D31" s="253"/>
      <c r="E31" s="253"/>
      <c r="G31" s="113"/>
      <c r="H31" s="175" t="s">
        <v>595</v>
      </c>
      <c r="I31" s="185">
        <f>I19/SUM(I17:I23)*100</f>
        <v>10.27365491651206</v>
      </c>
      <c r="J31" s="185">
        <f>J19/SUM(J17:J23)*100</f>
        <v>5.7981651376146788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28.714285714285715</v>
      </c>
      <c r="C32" s="185">
        <f>C20/SUM(C17:C23)*100</f>
        <v>25.691580323911072</v>
      </c>
      <c r="D32" s="253"/>
      <c r="E32" s="253"/>
      <c r="G32" s="113"/>
      <c r="H32" s="175" t="s">
        <v>596</v>
      </c>
      <c r="I32" s="185">
        <f>I20/SUM(I17:I23)*100</f>
        <v>30.681818181818183</v>
      </c>
      <c r="J32" s="185">
        <f>J20/SUM(J17:J23)*100</f>
        <v>25.284403669724771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36.476190476190482</v>
      </c>
      <c r="C33" s="185">
        <f>C21/SUM(C17:C23)*100</f>
        <v>53.143546926868524</v>
      </c>
      <c r="D33" s="253"/>
      <c r="E33" s="253"/>
      <c r="G33" s="113"/>
      <c r="H33" s="175" t="s">
        <v>597</v>
      </c>
      <c r="I33" s="185">
        <f>I21/SUM(I17:I23)*100</f>
        <v>45.129870129870127</v>
      </c>
      <c r="J33" s="185">
        <f>J21/SUM(J17:J23)*100</f>
        <v>58.948012232415905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3.4952380952380948</v>
      </c>
      <c r="C34" s="185">
        <f>C22/SUM(C17:C23)*100</f>
        <v>3.1988733527814102</v>
      </c>
      <c r="D34" s="253"/>
      <c r="E34" s="253"/>
      <c r="G34" s="113"/>
      <c r="H34" s="175" t="s">
        <v>598</v>
      </c>
      <c r="I34" s="185">
        <f>I22/SUM(I17:I23)*100</f>
        <v>4.6266233766233764</v>
      </c>
      <c r="J34" s="185">
        <f>J22/SUM(J17:J23)*100</f>
        <v>3.3761467889908254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4.8190476190476197</v>
      </c>
      <c r="C35" s="186">
        <f>C23/SUM(C17:C23)*100</f>
        <v>3.9130872145659392</v>
      </c>
      <c r="D35" s="253"/>
      <c r="E35" s="253"/>
      <c r="G35" s="113"/>
      <c r="H35" s="176" t="s">
        <v>599</v>
      </c>
      <c r="I35" s="186">
        <f>I23/SUM(I17:I23)*100</f>
        <v>7.4675324675324672</v>
      </c>
      <c r="J35" s="186">
        <f>J23/SUM(J17:J23)*100</f>
        <v>5.6024464831804277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3.8857142857142852</v>
      </c>
      <c r="C41" s="184">
        <f t="shared" si="12"/>
        <v>0.57338295946081885</v>
      </c>
      <c r="G41" s="113"/>
      <c r="H41" s="174" t="s">
        <v>601</v>
      </c>
      <c r="I41" s="184">
        <f t="shared" ref="I41:J41" si="13">I29</f>
        <v>0.2319109461966605</v>
      </c>
      <c r="J41" s="184">
        <f t="shared" si="13"/>
        <v>0.15902140672782875</v>
      </c>
    </row>
    <row r="42" spans="1:12" x14ac:dyDescent="0.25">
      <c r="A42" s="175" t="s">
        <v>602</v>
      </c>
      <c r="B42" s="185">
        <f t="shared" si="12"/>
        <v>3.1714285714285717</v>
      </c>
      <c r="C42" s="185">
        <f t="shared" si="12"/>
        <v>1.5893773262247259</v>
      </c>
      <c r="G42" s="113"/>
      <c r="H42" s="175" t="s">
        <v>602</v>
      </c>
      <c r="I42" s="185">
        <f t="shared" ref="I42:J42" si="14">I30</f>
        <v>1.5885899814471243</v>
      </c>
      <c r="J42" s="185">
        <f t="shared" si="14"/>
        <v>0.83180428134556583</v>
      </c>
    </row>
    <row r="43" spans="1:12" x14ac:dyDescent="0.25">
      <c r="A43" s="175" t="s">
        <v>603</v>
      </c>
      <c r="B43" s="185">
        <f t="shared" si="12"/>
        <v>19.438095238095237</v>
      </c>
      <c r="C43" s="185">
        <f t="shared" si="12"/>
        <v>11.890151896187506</v>
      </c>
      <c r="G43" s="113"/>
      <c r="H43" s="175" t="s">
        <v>603</v>
      </c>
      <c r="I43" s="185">
        <f t="shared" ref="I43:J43" si="15">I31</f>
        <v>10.27365491651206</v>
      </c>
      <c r="J43" s="185">
        <f t="shared" si="15"/>
        <v>5.7981651376146788</v>
      </c>
    </row>
    <row r="44" spans="1:12" x14ac:dyDescent="0.25">
      <c r="A44" s="175" t="s">
        <v>604</v>
      </c>
      <c r="B44" s="185">
        <f t="shared" si="12"/>
        <v>28.714285714285715</v>
      </c>
      <c r="C44" s="185">
        <f t="shared" si="12"/>
        <v>25.691580323911072</v>
      </c>
      <c r="G44" s="113"/>
      <c r="H44" s="175" t="s">
        <v>604</v>
      </c>
      <c r="I44" s="185">
        <f t="shared" ref="I44:J44" si="16">I32</f>
        <v>30.681818181818183</v>
      </c>
      <c r="J44" s="185">
        <f t="shared" si="16"/>
        <v>25.284403669724771</v>
      </c>
    </row>
    <row r="45" spans="1:12" x14ac:dyDescent="0.25">
      <c r="A45" s="175" t="s">
        <v>605</v>
      </c>
      <c r="B45" s="185">
        <f t="shared" si="12"/>
        <v>36.476190476190482</v>
      </c>
      <c r="C45" s="185">
        <f t="shared" si="12"/>
        <v>53.143546926868524</v>
      </c>
      <c r="G45" s="113"/>
      <c r="H45" s="175" t="s">
        <v>605</v>
      </c>
      <c r="I45" s="185">
        <f t="shared" ref="I45:J45" si="17">I33</f>
        <v>45.129870129870127</v>
      </c>
      <c r="J45" s="185">
        <f t="shared" si="17"/>
        <v>58.948012232415905</v>
      </c>
    </row>
    <row r="46" spans="1:12" x14ac:dyDescent="0.25">
      <c r="A46" s="175" t="s">
        <v>606</v>
      </c>
      <c r="B46" s="185">
        <f t="shared" si="12"/>
        <v>3.4952380952380948</v>
      </c>
      <c r="C46" s="185">
        <f t="shared" si="12"/>
        <v>3.1988733527814102</v>
      </c>
      <c r="G46" s="113"/>
      <c r="H46" s="175" t="s">
        <v>606</v>
      </c>
      <c r="I46" s="185">
        <f t="shared" ref="I46:J46" si="18">I34</f>
        <v>4.6266233766233764</v>
      </c>
      <c r="J46" s="185">
        <f t="shared" si="18"/>
        <v>3.3761467889908254</v>
      </c>
    </row>
    <row r="47" spans="1:12" x14ac:dyDescent="0.25">
      <c r="A47" s="176" t="s">
        <v>607</v>
      </c>
      <c r="B47" s="186">
        <f t="shared" si="12"/>
        <v>4.8190476190476197</v>
      </c>
      <c r="C47" s="186">
        <f t="shared" si="12"/>
        <v>3.9130872145659392</v>
      </c>
      <c r="G47" s="113"/>
      <c r="H47" s="176" t="s">
        <v>607</v>
      </c>
      <c r="I47" s="186">
        <f t="shared" ref="I47:J47" si="19">I35</f>
        <v>7.4675324675324672</v>
      </c>
      <c r="J47" s="186">
        <f t="shared" si="19"/>
        <v>5.6024464831804277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6607</v>
      </c>
      <c r="C5" s="207">
        <v>5513</v>
      </c>
      <c r="D5" s="253"/>
      <c r="E5" s="253"/>
      <c r="F5" s="1003"/>
      <c r="H5" s="174" t="s">
        <v>624</v>
      </c>
      <c r="I5" s="207">
        <v>2911</v>
      </c>
      <c r="J5" s="207">
        <v>2281</v>
      </c>
    </row>
    <row r="6" spans="1:10" ht="15" customHeight="1" x14ac:dyDescent="0.25">
      <c r="A6" s="175" t="s">
        <v>625</v>
      </c>
      <c r="B6" s="208">
        <v>1506</v>
      </c>
      <c r="C6" s="208">
        <v>1658</v>
      </c>
      <c r="D6" s="253"/>
      <c r="E6" s="253"/>
      <c r="F6" s="1003"/>
      <c r="H6" s="175" t="s">
        <v>625</v>
      </c>
      <c r="I6" s="208">
        <v>3160</v>
      </c>
      <c r="J6" s="208">
        <v>3723</v>
      </c>
    </row>
    <row r="7" spans="1:10" ht="15" customHeight="1" x14ac:dyDescent="0.25">
      <c r="A7" s="176" t="s">
        <v>626</v>
      </c>
      <c r="B7" s="209">
        <v>2387</v>
      </c>
      <c r="C7" s="209">
        <v>2770</v>
      </c>
      <c r="D7" s="253"/>
      <c r="E7" s="253"/>
      <c r="F7" s="1003"/>
      <c r="H7" s="175" t="s">
        <v>626</v>
      </c>
      <c r="I7" s="208">
        <v>2508</v>
      </c>
      <c r="J7" s="208">
        <v>2153</v>
      </c>
    </row>
    <row r="8" spans="1:10" x14ac:dyDescent="0.25">
      <c r="D8" s="253"/>
      <c r="E8" s="253"/>
      <c r="F8" s="1003"/>
      <c r="H8" s="176" t="s">
        <v>2351</v>
      </c>
      <c r="I8" s="209">
        <v>45</v>
      </c>
      <c r="J8" s="209">
        <v>18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6607</v>
      </c>
      <c r="C13" s="178">
        <f>IF(ISBLANK(C5),"0",C5)</f>
        <v>5513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1506</v>
      </c>
      <c r="C14" s="180">
        <f t="shared" si="0"/>
        <v>1658</v>
      </c>
      <c r="D14" s="253"/>
      <c r="E14" s="253"/>
      <c r="F14" s="1003"/>
      <c r="H14" s="174" t="s">
        <v>624</v>
      </c>
      <c r="I14" s="177">
        <f>IF(ISBLANK(I5),"0",I5)</f>
        <v>2911</v>
      </c>
      <c r="J14" s="178">
        <f>IF(ISBLANK(J5),"0",J5)</f>
        <v>2281</v>
      </c>
    </row>
    <row r="15" spans="1:10" ht="15" customHeight="1" x14ac:dyDescent="0.25">
      <c r="A15" s="176" t="s">
        <v>626</v>
      </c>
      <c r="B15" s="181">
        <f t="shared" si="0"/>
        <v>2387</v>
      </c>
      <c r="C15" s="182">
        <f t="shared" si="0"/>
        <v>2770</v>
      </c>
      <c r="D15" s="253"/>
      <c r="E15" s="253"/>
      <c r="F15" s="1003"/>
      <c r="H15" s="175" t="s">
        <v>625</v>
      </c>
      <c r="I15" s="179">
        <f t="shared" ref="I15:J15" si="1">IF(ISBLANK(I6),"0",I6)</f>
        <v>3160</v>
      </c>
      <c r="J15" s="180">
        <f t="shared" si="1"/>
        <v>3723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2508</v>
      </c>
      <c r="J16" s="180">
        <f t="shared" si="2"/>
        <v>2153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45</v>
      </c>
      <c r="J17" s="182">
        <f t="shared" si="3"/>
        <v>18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62.923809523809524</v>
      </c>
      <c r="C21" s="184">
        <f>C13/SUM(C13:C15)*100</f>
        <v>55.457197465043762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14.342857142857143</v>
      </c>
      <c r="C22" s="185">
        <f>C14/SUM(C13:C15)*100</f>
        <v>16.678402575193644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22.733333333333334</v>
      </c>
      <c r="C23" s="186">
        <f>C15/SUM(C13:C15)*100</f>
        <v>27.864399959762597</v>
      </c>
      <c r="D23" s="253"/>
      <c r="E23" s="253"/>
      <c r="F23" s="1003"/>
      <c r="H23" s="174" t="s">
        <v>629</v>
      </c>
      <c r="I23" s="184">
        <f>I14/SUM(I14:I17)*100</f>
        <v>33.75463821892393</v>
      </c>
      <c r="J23" s="184">
        <f>J14/SUM(J14:J17)*100</f>
        <v>27.902140672782878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36.641929499072354</v>
      </c>
      <c r="J24" s="185">
        <f>J15/SUM(J14:J17)*100</f>
        <v>45.541284403669721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29.081632653061224</v>
      </c>
      <c r="J25" s="185">
        <f>J16/SUM(J14:J17)*100</f>
        <v>26.336391437308869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0.5217996289424861</v>
      </c>
      <c r="J26" s="186">
        <f>J17/SUM(J14:J17)*100</f>
        <v>0.22018348623853212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62.923809523809524</v>
      </c>
      <c r="C29" s="189">
        <f t="shared" si="4"/>
        <v>55.457197465043762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14.342857142857143</v>
      </c>
      <c r="C30" s="192">
        <f t="shared" si="4"/>
        <v>16.678402575193644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22.733333333333334</v>
      </c>
      <c r="C31" s="195">
        <f t="shared" si="4"/>
        <v>27.864399959762597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33.75463821892393</v>
      </c>
      <c r="J32" s="189">
        <f>J23</f>
        <v>27.902140672782878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36.641929499072354</v>
      </c>
      <c r="J33" s="192">
        <f t="shared" si="5"/>
        <v>45.541284403669721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29.081632653061224</v>
      </c>
      <c r="J34" s="192">
        <f t="shared" si="6"/>
        <v>26.336391437308869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0.5217996289424861</v>
      </c>
      <c r="J35" s="195">
        <f t="shared" si="7"/>
        <v>0.22018348623853212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609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19976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72.12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141.5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7</v>
      </c>
      <c r="E5" s="28"/>
      <c r="J5" s="654" t="s">
        <v>542</v>
      </c>
      <c r="K5" s="669">
        <f>IF(ISBLANK(B5),"",B5)</f>
        <v>4</v>
      </c>
      <c r="L5" s="618">
        <f>IF(ISBLANK(C5),"",C5)</f>
        <v>7</v>
      </c>
      <c r="N5" s="28"/>
    </row>
    <row r="6" spans="1:15" x14ac:dyDescent="0.25">
      <c r="A6" s="656" t="s">
        <v>543</v>
      </c>
      <c r="B6" s="657">
        <v>5</v>
      </c>
      <c r="C6" s="657">
        <v>8</v>
      </c>
      <c r="E6" s="44"/>
      <c r="J6" s="656" t="s">
        <v>543</v>
      </c>
      <c r="K6" s="670">
        <f t="shared" ref="K6:K10" si="0">IF(ISBLANK(B6),"",B6)</f>
        <v>5</v>
      </c>
      <c r="L6" s="619">
        <f t="shared" ref="L6:L10" si="1">IF(ISBLANK(C6),"",C6)</f>
        <v>8</v>
      </c>
      <c r="N6" s="44"/>
    </row>
    <row r="7" spans="1:15" x14ac:dyDescent="0.25">
      <c r="A7" s="656" t="s">
        <v>641</v>
      </c>
      <c r="B7" s="657">
        <v>19</v>
      </c>
      <c r="C7" s="657">
        <v>31</v>
      </c>
      <c r="E7" s="44"/>
      <c r="J7" s="656" t="s">
        <v>641</v>
      </c>
      <c r="K7" s="670">
        <f t="shared" si="0"/>
        <v>19</v>
      </c>
      <c r="L7" s="619">
        <f t="shared" si="1"/>
        <v>31</v>
      </c>
      <c r="N7" s="44"/>
    </row>
    <row r="8" spans="1:15" x14ac:dyDescent="0.25">
      <c r="A8" s="650" t="s">
        <v>642</v>
      </c>
      <c r="B8" s="651">
        <v>27</v>
      </c>
      <c r="C8" s="651">
        <v>20</v>
      </c>
      <c r="E8" s="21"/>
      <c r="J8" s="650" t="s">
        <v>642</v>
      </c>
      <c r="K8" s="670">
        <f t="shared" si="0"/>
        <v>27</v>
      </c>
      <c r="L8" s="619">
        <f t="shared" si="1"/>
        <v>20</v>
      </c>
      <c r="N8" s="21"/>
    </row>
    <row r="9" spans="1:15" x14ac:dyDescent="0.25">
      <c r="A9" s="650" t="s">
        <v>643</v>
      </c>
      <c r="B9" s="651">
        <v>65</v>
      </c>
      <c r="C9" s="651">
        <v>28</v>
      </c>
      <c r="E9" s="21"/>
      <c r="J9" s="650" t="s">
        <v>643</v>
      </c>
      <c r="K9" s="670">
        <f t="shared" si="0"/>
        <v>65</v>
      </c>
      <c r="L9" s="619">
        <f t="shared" si="1"/>
        <v>28</v>
      </c>
      <c r="N9" s="21"/>
    </row>
    <row r="10" spans="1:15" x14ac:dyDescent="0.25">
      <c r="A10" s="652" t="s">
        <v>365</v>
      </c>
      <c r="B10" s="653">
        <v>145</v>
      </c>
      <c r="C10" s="653">
        <v>31</v>
      </c>
      <c r="J10" s="652" t="s">
        <v>365</v>
      </c>
      <c r="K10" s="671">
        <f t="shared" si="0"/>
        <v>145</v>
      </c>
      <c r="L10" s="620">
        <f t="shared" si="1"/>
        <v>31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2.39</v>
      </c>
      <c r="C15" s="197"/>
      <c r="D15" s="253"/>
      <c r="E15" s="211"/>
      <c r="F15" s="253"/>
      <c r="G15" s="253"/>
      <c r="J15" s="673" t="s">
        <v>488</v>
      </c>
      <c r="K15" s="674">
        <f>B15</f>
        <v>2.39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1.19</v>
      </c>
      <c r="C16" s="197"/>
      <c r="D16" s="253"/>
      <c r="E16" s="254"/>
      <c r="F16" s="253"/>
      <c r="G16" s="253"/>
      <c r="J16" s="675" t="s">
        <v>489</v>
      </c>
      <c r="K16" s="676">
        <f>B16</f>
        <v>1.19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1.19</v>
      </c>
      <c r="C18" s="197"/>
      <c r="D18" s="255"/>
      <c r="E18" s="256"/>
      <c r="F18" s="253"/>
      <c r="G18" s="253"/>
      <c r="J18" s="678" t="s">
        <v>501</v>
      </c>
      <c r="K18" s="674">
        <f>B18</f>
        <v>1.19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2.5499999999999998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2.5499999999999998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</v>
      </c>
      <c r="C21" s="253"/>
      <c r="D21" s="253"/>
      <c r="E21" s="253"/>
      <c r="F21" s="253"/>
      <c r="G21" s="253"/>
      <c r="J21" s="661" t="s">
        <v>498</v>
      </c>
      <c r="K21" s="679">
        <f>B21</f>
        <v>1.8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3</v>
      </c>
      <c r="C33" s="657">
        <v>1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6</v>
      </c>
      <c r="C34" s="657">
        <v>14</v>
      </c>
      <c r="E34" s="44"/>
      <c r="J34" s="656" t="s">
        <v>641</v>
      </c>
      <c r="K34" s="670">
        <f t="shared" si="2"/>
        <v>6</v>
      </c>
      <c r="L34" s="619">
        <f t="shared" si="3"/>
        <v>14</v>
      </c>
      <c r="N34" s="44"/>
    </row>
    <row r="35" spans="1:15" x14ac:dyDescent="0.25">
      <c r="A35" s="650" t="s">
        <v>642</v>
      </c>
      <c r="B35" s="651">
        <v>10</v>
      </c>
      <c r="C35" s="651">
        <v>12</v>
      </c>
      <c r="E35" s="21"/>
      <c r="J35" s="650" t="s">
        <v>642</v>
      </c>
      <c r="K35" s="670">
        <f t="shared" si="2"/>
        <v>10</v>
      </c>
      <c r="L35" s="619">
        <f t="shared" si="3"/>
        <v>12</v>
      </c>
      <c r="N35" s="21"/>
    </row>
    <row r="36" spans="1:15" x14ac:dyDescent="0.25">
      <c r="A36" s="650" t="s">
        <v>643</v>
      </c>
      <c r="B36" s="651">
        <v>34</v>
      </c>
      <c r="C36" s="651">
        <v>9</v>
      </c>
      <c r="E36" s="21"/>
      <c r="J36" s="650" t="s">
        <v>643</v>
      </c>
      <c r="K36" s="670">
        <f t="shared" si="2"/>
        <v>34</v>
      </c>
      <c r="L36" s="619">
        <f t="shared" si="3"/>
        <v>9</v>
      </c>
      <c r="N36" s="21"/>
    </row>
    <row r="37" spans="1:15" x14ac:dyDescent="0.25">
      <c r="A37" s="652" t="s">
        <v>365</v>
      </c>
      <c r="B37" s="653">
        <v>49</v>
      </c>
      <c r="C37" s="653">
        <v>9</v>
      </c>
      <c r="J37" s="652" t="s">
        <v>365</v>
      </c>
      <c r="K37" s="671">
        <f t="shared" si="2"/>
        <v>49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1.1299999999999999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1.1299999999999999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0.52</v>
      </c>
      <c r="C43" s="197"/>
      <c r="D43" s="253"/>
      <c r="E43" s="254"/>
      <c r="F43" s="253"/>
      <c r="G43" s="253"/>
      <c r="J43" s="675" t="s">
        <v>489</v>
      </c>
      <c r="K43" s="676">
        <f>B43</f>
        <v>0.52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0.45</v>
      </c>
      <c r="C45" s="197"/>
      <c r="D45" s="255"/>
      <c r="E45" s="256"/>
      <c r="F45" s="253"/>
      <c r="G45" s="253"/>
      <c r="J45" s="678" t="s">
        <v>501</v>
      </c>
      <c r="K45" s="674">
        <f>B45</f>
        <v>0.45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1.31</v>
      </c>
      <c r="C46" s="198"/>
      <c r="D46" s="255"/>
      <c r="E46" s="256"/>
      <c r="F46" s="253"/>
      <c r="G46" s="253"/>
      <c r="J46" s="672" t="s">
        <v>502</v>
      </c>
      <c r="K46" s="676">
        <f>B46</f>
        <v>1.31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0.83</v>
      </c>
      <c r="C48" s="253"/>
      <c r="D48" s="253"/>
      <c r="E48" s="253"/>
      <c r="F48" s="253"/>
      <c r="G48" s="253"/>
      <c r="J48" s="661" t="s">
        <v>498</v>
      </c>
      <c r="K48" s="679">
        <f>B48</f>
        <v>0.83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2000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1</v>
      </c>
      <c r="G4" s="643">
        <v>7</v>
      </c>
      <c r="H4" s="643">
        <v>2000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1</v>
      </c>
      <c r="G5" s="602">
        <v>7</v>
      </c>
      <c r="H5" s="602">
        <v>2000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1</v>
      </c>
      <c r="G6" s="617">
        <v>7</v>
      </c>
      <c r="H6" s="617">
        <v>2000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20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7.0000000000000007E-2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228913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11459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6</v>
      </c>
      <c r="C4" s="600">
        <v>31.1</v>
      </c>
      <c r="D4" s="600">
        <v>73.599999999999994</v>
      </c>
      <c r="E4" s="600">
        <v>0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24.1</v>
      </c>
      <c r="D5" s="751">
        <v>120.5</v>
      </c>
      <c r="E5" s="751">
        <v>0.28999999999999998</v>
      </c>
      <c r="G5" s="647" t="s">
        <v>446</v>
      </c>
      <c r="H5" s="648">
        <f>IF(ISBLANK(B4),"",B4)</f>
        <v>6</v>
      </c>
      <c r="I5" s="648">
        <f>IF(ISBLANK(B5),"",B5)</f>
        <v>2</v>
      </c>
      <c r="J5" s="649">
        <f>IF(ISBLANK(B6),"",B6)</f>
        <v>6</v>
      </c>
      <c r="K5" s="569"/>
    </row>
    <row r="6" spans="1:11" x14ac:dyDescent="0.25">
      <c r="A6" s="218">
        <v>2022</v>
      </c>
      <c r="B6" s="601">
        <v>6</v>
      </c>
      <c r="C6" s="602">
        <v>28.6</v>
      </c>
      <c r="D6" s="959">
        <v>20</v>
      </c>
      <c r="E6" s="959">
        <v>7.0000000000000007E-2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31.1</v>
      </c>
      <c r="I9" s="648">
        <f>IF(ISBLANK(C5),"",C5)</f>
        <v>24.1</v>
      </c>
      <c r="J9" s="649">
        <f>IF(ISBLANK(C6),"",C6)</f>
        <v>28.6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26</v>
      </c>
      <c r="C4" s="643">
        <v>1.2</v>
      </c>
      <c r="D4" s="643">
        <v>1.1000000000000001</v>
      </c>
      <c r="E4" s="643">
        <v>0.1</v>
      </c>
      <c r="F4" s="643">
        <v>1</v>
      </c>
      <c r="G4" s="643">
        <v>2.2999999999999998</v>
      </c>
      <c r="H4" s="1066"/>
      <c r="I4" s="253"/>
      <c r="J4" s="253"/>
      <c r="K4" s="253"/>
    </row>
    <row r="5" spans="1:11" x14ac:dyDescent="0.25">
      <c r="A5" s="480">
        <v>2021</v>
      </c>
      <c r="B5" s="602">
        <v>24</v>
      </c>
      <c r="C5" s="602">
        <v>1.1000000000000001</v>
      </c>
      <c r="D5" s="602">
        <v>1.1000000000000001</v>
      </c>
      <c r="E5" s="602">
        <v>0.1</v>
      </c>
      <c r="F5" s="602">
        <v>1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22</v>
      </c>
      <c r="C6" s="602">
        <v>1.1000000000000001</v>
      </c>
      <c r="D6" s="602">
        <v>0.7</v>
      </c>
      <c r="E6" s="602">
        <v>0.12</v>
      </c>
      <c r="F6" s="602">
        <v>0.6</v>
      </c>
      <c r="G6" s="602">
        <v>2.5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</v>
      </c>
      <c r="C5" s="602">
        <v>84.4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95.6</v>
      </c>
      <c r="C6" s="602">
        <v>81.3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98.5</v>
      </c>
      <c r="C7" s="1067">
        <v>90.4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3195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456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2838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339773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17009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3155</v>
      </c>
      <c r="C5" s="1034">
        <v>1506</v>
      </c>
      <c r="D5" s="600">
        <v>1649</v>
      </c>
      <c r="G5" s="871" t="s">
        <v>126</v>
      </c>
      <c r="H5" s="637">
        <f>IF(ISBLANK(D7),"",D7)</f>
        <v>1647</v>
      </c>
    </row>
    <row r="6" spans="1:17" x14ac:dyDescent="0.25">
      <c r="A6" s="641">
        <v>2021</v>
      </c>
      <c r="B6" s="1034">
        <v>3097</v>
      </c>
      <c r="C6" s="1034">
        <v>1475</v>
      </c>
      <c r="D6" s="602">
        <v>1622</v>
      </c>
      <c r="G6" s="635" t="s">
        <v>127</v>
      </c>
      <c r="H6" s="623">
        <f>IF(ISBLANK(C7),"",C7)</f>
        <v>1548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3195</v>
      </c>
      <c r="C7" s="1034">
        <v>1548</v>
      </c>
      <c r="D7" s="617">
        <v>1647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1647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1548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11.1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10.8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19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1515</v>
      </c>
      <c r="C6" s="55">
        <v>759</v>
      </c>
      <c r="D6" s="55">
        <v>756</v>
      </c>
      <c r="E6" s="70">
        <v>1819</v>
      </c>
      <c r="F6" s="55">
        <v>957</v>
      </c>
      <c r="G6" s="110">
        <v>862</v>
      </c>
      <c r="H6" s="55">
        <v>945</v>
      </c>
      <c r="I6" s="55">
        <v>474</v>
      </c>
      <c r="J6" s="55">
        <v>471</v>
      </c>
      <c r="K6" s="70">
        <v>4052</v>
      </c>
      <c r="L6" s="55">
        <v>2079</v>
      </c>
      <c r="M6" s="110">
        <v>1973</v>
      </c>
      <c r="N6" s="70">
        <v>3731</v>
      </c>
      <c r="O6" s="55">
        <v>1951</v>
      </c>
      <c r="P6" s="110">
        <v>1780</v>
      </c>
      <c r="Q6" s="70">
        <v>14536</v>
      </c>
      <c r="R6" s="55">
        <v>7514</v>
      </c>
      <c r="S6" s="110">
        <v>7022</v>
      </c>
      <c r="T6" s="70">
        <v>22139</v>
      </c>
      <c r="U6" s="55">
        <v>10883</v>
      </c>
      <c r="V6" s="160">
        <v>11256</v>
      </c>
    </row>
    <row r="7" spans="1:22" x14ac:dyDescent="0.25">
      <c r="A7" s="286">
        <v>2021</v>
      </c>
      <c r="B7" s="167">
        <v>1511</v>
      </c>
      <c r="C7" s="94">
        <v>759</v>
      </c>
      <c r="D7" s="94">
        <v>752</v>
      </c>
      <c r="E7" s="167">
        <v>1787</v>
      </c>
      <c r="F7" s="94">
        <v>942</v>
      </c>
      <c r="G7" s="169">
        <v>845</v>
      </c>
      <c r="H7" s="94">
        <v>958</v>
      </c>
      <c r="I7" s="94">
        <v>484</v>
      </c>
      <c r="J7" s="94">
        <v>474</v>
      </c>
      <c r="K7" s="167">
        <v>4022</v>
      </c>
      <c r="L7" s="94">
        <v>2068</v>
      </c>
      <c r="M7" s="169">
        <v>1954</v>
      </c>
      <c r="N7" s="167">
        <v>3662</v>
      </c>
      <c r="O7" s="94">
        <v>1918</v>
      </c>
      <c r="P7" s="169">
        <v>1744</v>
      </c>
      <c r="Q7" s="167">
        <v>14280</v>
      </c>
      <c r="R7" s="94">
        <v>7386</v>
      </c>
      <c r="S7" s="169">
        <v>6894</v>
      </c>
      <c r="T7" s="212">
        <v>21896</v>
      </c>
      <c r="U7" s="58">
        <v>10770</v>
      </c>
      <c r="V7" s="160">
        <v>11126</v>
      </c>
    </row>
    <row r="8" spans="1:22" x14ac:dyDescent="0.25">
      <c r="A8" s="219">
        <v>2022</v>
      </c>
      <c r="B8" s="72">
        <v>1483</v>
      </c>
      <c r="C8" s="61">
        <v>745</v>
      </c>
      <c r="D8" s="61">
        <v>738</v>
      </c>
      <c r="E8" s="72">
        <v>1616</v>
      </c>
      <c r="F8" s="61">
        <v>844</v>
      </c>
      <c r="G8" s="111">
        <v>772</v>
      </c>
      <c r="H8" s="61">
        <v>826</v>
      </c>
      <c r="I8" s="61">
        <v>431</v>
      </c>
      <c r="J8" s="61">
        <v>395</v>
      </c>
      <c r="K8" s="72">
        <v>3721</v>
      </c>
      <c r="L8" s="61">
        <v>1910</v>
      </c>
      <c r="M8" s="111">
        <v>1811</v>
      </c>
      <c r="N8" s="72">
        <v>2985</v>
      </c>
      <c r="O8" s="61">
        <v>1558</v>
      </c>
      <c r="P8" s="111">
        <v>1427</v>
      </c>
      <c r="Q8" s="72">
        <v>12700</v>
      </c>
      <c r="R8" s="61">
        <v>6490</v>
      </c>
      <c r="S8" s="111">
        <v>6210</v>
      </c>
      <c r="T8" s="72">
        <v>19976</v>
      </c>
      <c r="U8" s="61">
        <v>9800</v>
      </c>
      <c r="V8" s="111">
        <v>10176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1483</v>
      </c>
      <c r="C15" s="172">
        <f>E8</f>
        <v>1616</v>
      </c>
      <c r="D15" s="172">
        <f>H8</f>
        <v>826</v>
      </c>
      <c r="E15" s="172">
        <f>K8</f>
        <v>3721</v>
      </c>
      <c r="F15" s="172">
        <f>N8</f>
        <v>2985</v>
      </c>
      <c r="G15" s="172">
        <f>Q8</f>
        <v>12700</v>
      </c>
      <c r="H15" s="334">
        <f>T8</f>
        <v>19976</v>
      </c>
      <c r="M15" s="172">
        <f>K8</f>
        <v>3721</v>
      </c>
      <c r="N15" s="172">
        <f>H15-E15-O15</f>
        <v>12078</v>
      </c>
      <c r="O15" s="172">
        <f>H15-(B15+C15+G15)</f>
        <v>4177</v>
      </c>
      <c r="P15" s="29"/>
      <c r="Q15" s="100">
        <f>M15/H15*100</f>
        <v>18.627352823388065</v>
      </c>
      <c r="R15" s="100">
        <f>N15/H15*100</f>
        <v>60.46255506607929</v>
      </c>
      <c r="S15" s="100">
        <f>O15/H15*100</f>
        <v>20.910092110532638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18.627352823388065</v>
      </c>
      <c r="R18" s="100">
        <f>N15/H15*100</f>
        <v>60.46255506607929</v>
      </c>
      <c r="S18" s="100">
        <f>O15/H15*100</f>
        <v>20.910092110532638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</v>
      </c>
      <c r="C23" s="361"/>
      <c r="D23" s="361"/>
      <c r="E23" s="167">
        <v>14.8</v>
      </c>
      <c r="F23" s="361"/>
      <c r="G23" s="362"/>
      <c r="H23" s="167">
        <v>4.9800000000000004</v>
      </c>
      <c r="I23" s="94">
        <v>0</v>
      </c>
      <c r="J23" s="169">
        <v>10.64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9.3000000000000007</v>
      </c>
      <c r="C24" s="361"/>
      <c r="D24" s="361"/>
      <c r="E24" s="167">
        <v>4.7</v>
      </c>
      <c r="F24" s="361"/>
      <c r="G24" s="362"/>
      <c r="H24" s="167">
        <v>4.67</v>
      </c>
      <c r="I24" s="94">
        <v>9.6199999999999992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18.3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10.64</v>
      </c>
      <c r="C32" s="674">
        <f>IF(ISBLANK(I23),"",I23)</f>
        <v>0</v>
      </c>
      <c r="F32" s="700">
        <f>A23</f>
        <v>2020</v>
      </c>
      <c r="G32" s="674">
        <f>IF(ISBLANK(J23),"",J23)</f>
        <v>10.64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9.6199999999999992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9.6199999999999992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40</v>
      </c>
      <c r="C4" s="600">
        <v>16</v>
      </c>
      <c r="D4" s="600">
        <v>0</v>
      </c>
      <c r="E4" s="599">
        <v>0</v>
      </c>
      <c r="F4" s="600">
        <v>10</v>
      </c>
      <c r="G4" s="600">
        <v>0</v>
      </c>
    </row>
    <row r="5" spans="1:10" x14ac:dyDescent="0.25">
      <c r="A5" s="286">
        <v>2022</v>
      </c>
      <c r="B5" s="751">
        <v>40</v>
      </c>
      <c r="C5" s="751">
        <v>17</v>
      </c>
      <c r="D5" s="751">
        <v>1</v>
      </c>
      <c r="E5" s="753">
        <v>1</v>
      </c>
      <c r="F5" s="751">
        <v>11.1</v>
      </c>
      <c r="G5" s="751">
        <v>0.3</v>
      </c>
    </row>
    <row r="6" spans="1:10" x14ac:dyDescent="0.25">
      <c r="A6" s="218">
        <v>2023</v>
      </c>
      <c r="B6" s="752">
        <v>41</v>
      </c>
      <c r="C6" s="752">
        <v>19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40</v>
      </c>
      <c r="C11" s="80">
        <f>IF(ISBLANK(D4),"",D4)</f>
        <v>0</v>
      </c>
      <c r="E11" s="103">
        <f>A4</f>
        <v>2021</v>
      </c>
      <c r="F11" s="80">
        <f>IF(ISBLANK(B4),"",B4)</f>
        <v>40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40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40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41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41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16</v>
      </c>
      <c r="C18" s="80">
        <f>IF(ISBLANK(E4),"",E4)</f>
        <v>0</v>
      </c>
      <c r="E18" s="603">
        <f>A4</f>
        <v>2021</v>
      </c>
      <c r="F18" s="100">
        <f>IF(ISBLANK(C4),"",C4)</f>
        <v>16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17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17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19</v>
      </c>
      <c r="C20" s="83">
        <f>IF(ISBLANK(E6),"",E6)</f>
        <v>1</v>
      </c>
      <c r="E20" s="155">
        <f t="shared" si="5"/>
        <v>2023</v>
      </c>
      <c r="F20" s="83">
        <f>IF(ISBLANK(C6),"",C6)</f>
        <v>19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1146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6.6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593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298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643</v>
      </c>
    </row>
    <row r="17" spans="2:3" x14ac:dyDescent="0.25">
      <c r="B17" s="253">
        <v>2022</v>
      </c>
      <c r="C17" s="1100">
        <v>555</v>
      </c>
    </row>
    <row r="18" spans="2:3" x14ac:dyDescent="0.25">
      <c r="B18" s="253">
        <v>2023</v>
      </c>
      <c r="C18" s="1100">
        <v>593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643</v>
      </c>
    </row>
    <row r="22" spans="2:3" x14ac:dyDescent="0.25">
      <c r="B22" s="636">
        <f>B17</f>
        <v>2022</v>
      </c>
      <c r="C22" s="636">
        <f t="shared" ref="C22:C23" si="0">IF(ISBLANK(C17),"",C17)</f>
        <v>555</v>
      </c>
    </row>
    <row r="23" spans="2:3" x14ac:dyDescent="0.25">
      <c r="B23" s="636">
        <f>B18</f>
        <v>2023</v>
      </c>
      <c r="C23" s="636">
        <f t="shared" si="0"/>
        <v>593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</v>
      </c>
      <c r="C5" s="55">
        <v>14</v>
      </c>
      <c r="D5" s="55">
        <v>19</v>
      </c>
      <c r="E5" s="269">
        <f>SUM(B5:D5)</f>
        <v>41</v>
      </c>
      <c r="F5" s="71">
        <v>1281</v>
      </c>
      <c r="G5" s="70">
        <v>0.2</v>
      </c>
      <c r="H5" s="55">
        <v>0.1</v>
      </c>
      <c r="I5" s="110">
        <v>0.4</v>
      </c>
      <c r="J5" s="71">
        <v>5.9</v>
      </c>
    </row>
    <row r="6" spans="1:10" x14ac:dyDescent="0.25">
      <c r="A6" s="286">
        <v>2022</v>
      </c>
      <c r="B6" s="757">
        <v>12</v>
      </c>
      <c r="C6" s="758">
        <v>16</v>
      </c>
      <c r="D6" s="758">
        <v>21</v>
      </c>
      <c r="E6" s="270">
        <f>SUM(B6:D6)</f>
        <v>49</v>
      </c>
      <c r="F6" s="214">
        <v>1303</v>
      </c>
      <c r="G6" s="457">
        <v>0.3</v>
      </c>
      <c r="H6" s="458">
        <v>0.1</v>
      </c>
      <c r="I6" s="763">
        <v>0.5</v>
      </c>
      <c r="J6" s="214">
        <v>6.6</v>
      </c>
    </row>
    <row r="7" spans="1:10" x14ac:dyDescent="0.25">
      <c r="A7" s="218">
        <v>2023</v>
      </c>
      <c r="B7" s="167">
        <v>14</v>
      </c>
      <c r="C7" s="94">
        <v>21</v>
      </c>
      <c r="D7" s="94">
        <v>20</v>
      </c>
      <c r="E7" s="447">
        <f>SUM(B7:D7)</f>
        <v>55</v>
      </c>
      <c r="F7" s="168">
        <v>1146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1281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1303</v>
      </c>
      <c r="C14" s="28"/>
      <c r="D14" s="28"/>
      <c r="F14" s="625" t="s">
        <v>1526</v>
      </c>
      <c r="G14" s="621">
        <f>IF(ISBLANK(B7),"",B7)</f>
        <v>14</v>
      </c>
      <c r="I14" s="625" t="s">
        <v>1529</v>
      </c>
      <c r="J14" s="621">
        <f>IF(ISBLANK(B7),"",B7)</f>
        <v>14</v>
      </c>
    </row>
    <row r="15" spans="1:10" x14ac:dyDescent="0.25">
      <c r="A15" s="624">
        <f t="shared" ref="A15" si="1">A7</f>
        <v>2023</v>
      </c>
      <c r="B15" s="623">
        <f t="shared" si="0"/>
        <v>1146</v>
      </c>
      <c r="C15" s="28"/>
      <c r="D15" s="28"/>
      <c r="F15" s="626" t="s">
        <v>1527</v>
      </c>
      <c r="G15" s="622">
        <f>IF(ISBLANK(C7),"",C7)</f>
        <v>21</v>
      </c>
      <c r="I15" s="626" t="s">
        <v>1538</v>
      </c>
      <c r="J15" s="622">
        <f>IF(ISBLANK(C7),"",C7)</f>
        <v>21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20</v>
      </c>
      <c r="I16" s="627" t="s">
        <v>1539</v>
      </c>
      <c r="J16" s="623">
        <f>IF(ISBLANK(D7),"",D7)</f>
        <v>20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70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58</v>
      </c>
      <c r="C6" s="759"/>
      <c r="D6" s="759"/>
      <c r="E6" s="457">
        <v>21.1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59</v>
      </c>
      <c r="C7" s="759"/>
      <c r="D7" s="759"/>
      <c r="E7" s="457">
        <v>21.7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44</v>
      </c>
      <c r="C8" s="760"/>
      <c r="D8" s="760"/>
      <c r="E8" s="601">
        <v>18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58</v>
      </c>
      <c r="C16" s="755"/>
      <c r="I16" s="700">
        <f>A6</f>
        <v>2020</v>
      </c>
      <c r="J16" s="674">
        <f>IF(ISBLANK(E6),"",E6)</f>
        <v>21.1</v>
      </c>
      <c r="K16" s="756"/>
    </row>
    <row r="17" spans="1:10" x14ac:dyDescent="0.25">
      <c r="A17" s="701">
        <f>A7</f>
        <v>2021</v>
      </c>
      <c r="B17" s="853">
        <f>IF(ISBLANK(B7),"",B7)</f>
        <v>59</v>
      </c>
      <c r="C17" s="755"/>
      <c r="I17" s="701">
        <f>A7</f>
        <v>2021</v>
      </c>
      <c r="J17" s="853">
        <f>IF(ISBLANK(E7),"",E7)</f>
        <v>21.7</v>
      </c>
    </row>
    <row r="18" spans="1:10" x14ac:dyDescent="0.25">
      <c r="A18" s="702">
        <f>A8</f>
        <v>2022</v>
      </c>
      <c r="B18" s="676">
        <f>IF(ISBLANK(B8),"",B8)</f>
        <v>44</v>
      </c>
      <c r="C18" s="755"/>
      <c r="I18" s="702">
        <f>A8</f>
        <v>2022</v>
      </c>
      <c r="J18" s="676">
        <f>IF(ISBLANK(E8),"",E8)</f>
        <v>18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36</v>
      </c>
      <c r="D5" s="449">
        <f>IF(ISBLANK(B5),"",A5)</f>
        <v>2021</v>
      </c>
      <c r="E5" s="618">
        <f>IF(ISBLANK(B5),"",B5)</f>
        <v>36</v>
      </c>
      <c r="K5" s="217">
        <v>2020</v>
      </c>
      <c r="L5" s="655">
        <v>9.9</v>
      </c>
    </row>
    <row r="6" spans="1:12" x14ac:dyDescent="0.25">
      <c r="A6" s="229">
        <v>2022</v>
      </c>
      <c r="B6" s="602">
        <v>39</v>
      </c>
      <c r="D6" s="450">
        <f>IF(ISBLANK(B6),"",A6)</f>
        <v>2022</v>
      </c>
      <c r="E6" s="619">
        <f>IF(ISBLANK(B6),"",B6)</f>
        <v>39</v>
      </c>
      <c r="K6" s="286">
        <v>2021</v>
      </c>
      <c r="L6" s="657">
        <v>10</v>
      </c>
    </row>
    <row r="7" spans="1:12" x14ac:dyDescent="0.25">
      <c r="A7" s="123">
        <v>2023</v>
      </c>
      <c r="B7" s="617">
        <v>42</v>
      </c>
      <c r="D7" s="379">
        <f>IF(ISBLANK(B7),"",A7)</f>
        <v>2023</v>
      </c>
      <c r="E7" s="620">
        <f>IF(ISBLANK(B7),"",B7)</f>
        <v>42</v>
      </c>
      <c r="K7" s="219">
        <v>2022</v>
      </c>
      <c r="L7" s="617">
        <v>10.8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50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</v>
      </c>
      <c r="C5" s="602">
        <v>76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22</v>
      </c>
      <c r="C6" s="602">
        <v>70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3668</v>
      </c>
      <c r="D5" s="643">
        <v>526</v>
      </c>
      <c r="E5" s="869">
        <v>14.3</v>
      </c>
      <c r="F5" s="1039">
        <v>13.8</v>
      </c>
      <c r="G5" s="1039">
        <v>14.6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4356</v>
      </c>
      <c r="D6" s="657">
        <v>619</v>
      </c>
      <c r="E6" s="657">
        <v>14.1</v>
      </c>
      <c r="F6" s="657">
        <v>13.7</v>
      </c>
      <c r="G6" s="657">
        <v>14.6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2838</v>
      </c>
      <c r="D7" s="617">
        <v>456</v>
      </c>
      <c r="E7" s="617">
        <v>16</v>
      </c>
      <c r="F7" s="617">
        <v>15.8</v>
      </c>
      <c r="G7" s="617">
        <v>16.2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16</v>
      </c>
      <c r="C4" s="655">
        <v>304</v>
      </c>
      <c r="D4" s="655">
        <v>7.6</v>
      </c>
      <c r="E4" s="655">
        <v>91</v>
      </c>
      <c r="F4" s="655">
        <v>0.4</v>
      </c>
      <c r="G4" s="655">
        <v>40</v>
      </c>
      <c r="H4" s="655">
        <v>16</v>
      </c>
      <c r="I4" s="655">
        <v>10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15</v>
      </c>
      <c r="C5" s="602">
        <v>297</v>
      </c>
      <c r="D5" s="602">
        <v>8</v>
      </c>
      <c r="E5" s="602">
        <v>86</v>
      </c>
      <c r="F5" s="602">
        <v>0.4</v>
      </c>
      <c r="G5" s="602">
        <v>41</v>
      </c>
      <c r="H5" s="602">
        <v>18</v>
      </c>
      <c r="I5" s="602">
        <v>10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298</v>
      </c>
      <c r="D6" s="617"/>
      <c r="E6" s="617">
        <v>88</v>
      </c>
      <c r="F6" s="617"/>
      <c r="G6" s="617">
        <v>42</v>
      </c>
      <c r="H6" s="617">
        <v>20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110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201</v>
      </c>
      <c r="C4" s="1006">
        <v>107</v>
      </c>
      <c r="D4" s="1006">
        <v>94</v>
      </c>
      <c r="E4" s="1005">
        <v>377</v>
      </c>
      <c r="F4" s="1006">
        <v>192</v>
      </c>
      <c r="G4" s="1006">
        <v>185</v>
      </c>
      <c r="H4" s="1007">
        <v>9.1</v>
      </c>
      <c r="I4" s="1007">
        <v>17</v>
      </c>
      <c r="J4" s="1007">
        <v>-7.9</v>
      </c>
      <c r="K4" s="70">
        <v>176</v>
      </c>
      <c r="L4" s="55">
        <v>68</v>
      </c>
      <c r="M4" s="110">
        <v>108</v>
      </c>
      <c r="N4" s="55">
        <v>258</v>
      </c>
      <c r="O4" s="55">
        <v>88</v>
      </c>
      <c r="P4" s="110">
        <v>170</v>
      </c>
    </row>
    <row r="5" spans="1:17" x14ac:dyDescent="0.25">
      <c r="A5" s="286">
        <v>2021</v>
      </c>
      <c r="B5" s="1008">
        <v>214</v>
      </c>
      <c r="C5" s="1009">
        <v>104</v>
      </c>
      <c r="D5" s="1009">
        <v>110</v>
      </c>
      <c r="E5" s="1008">
        <v>409</v>
      </c>
      <c r="F5" s="1009">
        <v>208</v>
      </c>
      <c r="G5" s="1009">
        <v>201</v>
      </c>
      <c r="H5" s="1010">
        <v>9.8000000000000007</v>
      </c>
      <c r="I5" s="1010">
        <v>18.7</v>
      </c>
      <c r="J5" s="1010">
        <v>-8.9</v>
      </c>
      <c r="K5" s="212">
        <v>249</v>
      </c>
      <c r="L5" s="58">
        <v>94</v>
      </c>
      <c r="M5" s="160">
        <v>155</v>
      </c>
      <c r="N5" s="58">
        <v>282</v>
      </c>
      <c r="O5" s="58">
        <v>113</v>
      </c>
      <c r="P5" s="160">
        <v>169</v>
      </c>
    </row>
    <row r="6" spans="1:17" x14ac:dyDescent="0.25">
      <c r="A6" s="219">
        <v>2022</v>
      </c>
      <c r="B6" s="1011">
        <v>214</v>
      </c>
      <c r="C6" s="1012">
        <v>107</v>
      </c>
      <c r="D6" s="1012">
        <v>107</v>
      </c>
      <c r="E6" s="1011">
        <v>348</v>
      </c>
      <c r="F6" s="1012">
        <v>182</v>
      </c>
      <c r="G6" s="1012">
        <v>166</v>
      </c>
      <c r="H6" s="1013">
        <v>10.7</v>
      </c>
      <c r="I6" s="1013">
        <v>17.399999999999999</v>
      </c>
      <c r="J6" s="1013">
        <v>-6.7</v>
      </c>
      <c r="K6" s="1014">
        <v>297</v>
      </c>
      <c r="L6" s="1015">
        <v>129</v>
      </c>
      <c r="M6" s="1016">
        <v>168</v>
      </c>
      <c r="N6" s="1015">
        <v>390</v>
      </c>
      <c r="O6" s="1015">
        <v>153</v>
      </c>
      <c r="P6" s="1016">
        <v>237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94</v>
      </c>
      <c r="C13" s="319">
        <f>IF(ISBLANK(C4),"",C4)</f>
        <v>107</v>
      </c>
      <c r="D13" s="364"/>
      <c r="E13" s="322">
        <f>A4</f>
        <v>2020</v>
      </c>
      <c r="F13" s="319">
        <f>IF(ISBLANK(G4),"",G4)</f>
        <v>185</v>
      </c>
      <c r="G13" s="319">
        <f>IF(ISBLANK(F4),"",F4)</f>
        <v>192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110</v>
      </c>
      <c r="C14" s="320">
        <f t="shared" ref="C14:C15" si="2">IF(ISBLANK(C5),"",C5)</f>
        <v>104</v>
      </c>
      <c r="D14" s="364"/>
      <c r="E14" s="323">
        <f t="shared" ref="E14:E15" si="3">A5</f>
        <v>2021</v>
      </c>
      <c r="F14" s="320">
        <f t="shared" ref="F14:F15" si="4">IF(ISBLANK(G5),"",G5)</f>
        <v>201</v>
      </c>
      <c r="G14" s="320">
        <f t="shared" ref="G14:G15" si="5">IF(ISBLANK(F5),"",F5)</f>
        <v>208</v>
      </c>
      <c r="H14" s="389"/>
      <c r="I14" s="389"/>
      <c r="J14" s="48"/>
      <c r="K14" s="325" t="s">
        <v>536</v>
      </c>
      <c r="L14" s="328">
        <f>IF(ISBLANK(K4),"",K4)</f>
        <v>176</v>
      </c>
      <c r="M14" s="328">
        <f>IF(ISBLANK(K5),"",K5)</f>
        <v>249</v>
      </c>
      <c r="N14" s="328">
        <f>IF(ISBLANK(K6),"",K6)</f>
        <v>297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107</v>
      </c>
      <c r="C15" s="321">
        <f t="shared" si="2"/>
        <v>107</v>
      </c>
      <c r="E15" s="324">
        <f t="shared" si="3"/>
        <v>2022</v>
      </c>
      <c r="F15" s="321">
        <f t="shared" si="4"/>
        <v>166</v>
      </c>
      <c r="G15" s="321">
        <f t="shared" si="5"/>
        <v>182</v>
      </c>
      <c r="H15" s="211"/>
      <c r="I15" s="211"/>
      <c r="J15" s="28"/>
      <c r="K15" s="326" t="s">
        <v>535</v>
      </c>
      <c r="L15" s="329">
        <f>IF(ISBLANK(N4),"",N4)</f>
        <v>258</v>
      </c>
      <c r="M15" s="329">
        <f>IF(ISBLANK(N5),"",N5)</f>
        <v>282</v>
      </c>
      <c r="N15" s="329">
        <f>IF(ISBLANK(N6),"",N6)</f>
        <v>390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176</v>
      </c>
      <c r="M19" s="328">
        <f>IF(ISBLANK(K5),"",K5)</f>
        <v>249</v>
      </c>
      <c r="N19" s="328">
        <f>IF(ISBLANK(K6),"",K6)</f>
        <v>297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258</v>
      </c>
      <c r="M20" s="329">
        <f>IF(ISBLANK(N5),"",N5)</f>
        <v>282</v>
      </c>
      <c r="N20" s="329">
        <f>IF(ISBLANK(N6),"",N6)</f>
        <v>390</v>
      </c>
      <c r="O20" s="364"/>
    </row>
    <row r="21" spans="1:15" x14ac:dyDescent="0.25">
      <c r="A21" s="322">
        <f>A4</f>
        <v>2020</v>
      </c>
      <c r="B21" s="319">
        <f>IF(ISBLANK(D4),"",D4)</f>
        <v>94</v>
      </c>
      <c r="C21" s="319">
        <f>IF(ISBLANK(C4),"",C4)</f>
        <v>107</v>
      </c>
      <c r="E21" s="322">
        <f>A4</f>
        <v>2020</v>
      </c>
      <c r="F21" s="319">
        <f>IF(ISBLANK(G4),"",G4)</f>
        <v>185</v>
      </c>
      <c r="G21" s="319">
        <f>IF(ISBLANK(F4),"",F4)</f>
        <v>192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110</v>
      </c>
      <c r="C22" s="320">
        <f t="shared" ref="C22:C23" si="8">IF(ISBLANK(C5),"",C5)</f>
        <v>104</v>
      </c>
      <c r="E22" s="323">
        <f t="shared" ref="E22:E23" si="9">A5</f>
        <v>2021</v>
      </c>
      <c r="F22" s="320">
        <f t="shared" ref="F22:F23" si="10">IF(ISBLANK(G5),"",G5)</f>
        <v>201</v>
      </c>
      <c r="G22" s="320">
        <f t="shared" ref="G22:G23" si="11">IF(ISBLANK(F5),"",F5)</f>
        <v>208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107</v>
      </c>
      <c r="C23" s="321">
        <f t="shared" si="8"/>
        <v>107</v>
      </c>
      <c r="E23" s="324">
        <f t="shared" si="9"/>
        <v>2022</v>
      </c>
      <c r="F23" s="321">
        <f t="shared" si="10"/>
        <v>166</v>
      </c>
      <c r="G23" s="321">
        <f t="shared" si="11"/>
        <v>182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41</v>
      </c>
      <c r="F5" s="616"/>
      <c r="G5" s="945"/>
      <c r="H5" s="599">
        <v>138</v>
      </c>
      <c r="I5" s="616">
        <v>53</v>
      </c>
      <c r="J5" s="616">
        <v>85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40</v>
      </c>
      <c r="F6" s="1028"/>
      <c r="G6" s="980"/>
      <c r="H6" s="1034">
        <v>148</v>
      </c>
      <c r="I6" s="1028">
        <v>55</v>
      </c>
      <c r="J6" s="1028">
        <v>93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29</v>
      </c>
      <c r="F7" s="1028"/>
      <c r="G7" s="980"/>
      <c r="H7" s="1034">
        <v>110</v>
      </c>
      <c r="I7" s="1028">
        <v>46</v>
      </c>
      <c r="J7" s="1028">
        <v>64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46</v>
      </c>
    </row>
    <row r="15" spans="1:12" ht="30" x14ac:dyDescent="0.25">
      <c r="A15" s="833" t="s">
        <v>1543</v>
      </c>
      <c r="B15" s="623">
        <f>IF(ISBLANK(J7),"",J7)</f>
        <v>64</v>
      </c>
    </row>
    <row r="17" spans="1:2" x14ac:dyDescent="0.25">
      <c r="A17" s="625" t="s">
        <v>1540</v>
      </c>
      <c r="B17" s="621">
        <f>IF(ISBLANK(I7),"",I7)</f>
        <v>46</v>
      </c>
    </row>
    <row r="18" spans="1:2" x14ac:dyDescent="0.25">
      <c r="A18" s="627" t="s">
        <v>1541</v>
      </c>
      <c r="B18" s="623">
        <f>IF(ISBLANK(J7),"",J7)</f>
        <v>64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65.8</v>
      </c>
      <c r="C6" s="614">
        <v>22.6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64.8</v>
      </c>
      <c r="C10" s="614">
        <v>29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56.1</v>
      </c>
      <c r="C14" s="73">
        <v>38.700000000000003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70.241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213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8606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113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2235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614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70.241</v>
      </c>
      <c r="C5" s="611">
        <v>70.241</v>
      </c>
      <c r="D5" s="751">
        <v>8798</v>
      </c>
      <c r="E5" s="751">
        <v>32</v>
      </c>
      <c r="G5" s="358">
        <v>2014</v>
      </c>
      <c r="H5" s="70">
        <v>597.52</v>
      </c>
      <c r="I5" s="55">
        <v>0</v>
      </c>
      <c r="J5" s="55">
        <v>597.52</v>
      </c>
      <c r="K5" s="71">
        <v>1</v>
      </c>
    </row>
    <row r="6" spans="1:12" x14ac:dyDescent="0.25">
      <c r="A6" s="286">
        <v>2021</v>
      </c>
      <c r="B6" s="601">
        <v>70.241</v>
      </c>
      <c r="C6" s="612">
        <v>70.241</v>
      </c>
      <c r="D6" s="959">
        <v>6879</v>
      </c>
      <c r="E6" s="959">
        <v>31</v>
      </c>
      <c r="G6" s="480">
        <v>2017</v>
      </c>
      <c r="H6" s="212">
        <v>622.53</v>
      </c>
      <c r="I6" s="58">
        <v>0</v>
      </c>
      <c r="J6" s="58">
        <v>622.53</v>
      </c>
      <c r="K6" s="214">
        <v>1</v>
      </c>
    </row>
    <row r="7" spans="1:12" x14ac:dyDescent="0.25">
      <c r="A7" s="218">
        <v>2022</v>
      </c>
      <c r="B7" s="601">
        <v>70.241</v>
      </c>
      <c r="C7" s="612">
        <v>70.241</v>
      </c>
      <c r="D7" s="959">
        <v>8072</v>
      </c>
      <c r="E7" s="959">
        <v>34</v>
      </c>
      <c r="G7" s="482">
        <v>2020</v>
      </c>
      <c r="H7" s="72">
        <v>614</v>
      </c>
      <c r="I7" s="61">
        <v>0</v>
      </c>
      <c r="J7" s="61">
        <v>614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70.241</v>
      </c>
      <c r="D14" s="631">
        <f>A5</f>
        <v>2020</v>
      </c>
      <c r="E14" s="625">
        <f>IF(ISBLANK(D5),"",D5)</f>
        <v>8798</v>
      </c>
      <c r="F14" s="211"/>
      <c r="G14" s="634" t="s">
        <v>925</v>
      </c>
      <c r="H14" s="621">
        <f>IF(ISBLANK(J7),"",J7)</f>
        <v>614</v>
      </c>
      <c r="I14" s="211"/>
      <c r="J14" s="211"/>
    </row>
    <row r="15" spans="1:12" x14ac:dyDescent="0.25">
      <c r="A15" s="870" t="s">
        <v>16</v>
      </c>
      <c r="B15" s="630">
        <f>IF(ISBLANK(B7),"",B7)</f>
        <v>70.241</v>
      </c>
      <c r="D15" s="632">
        <f t="shared" ref="D15:D16" si="0">A6</f>
        <v>2021</v>
      </c>
      <c r="E15" s="626">
        <f>IF(ISBLANK(D6),"",D6)</f>
        <v>6879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8072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70.241</v>
      </c>
      <c r="F19" s="253"/>
      <c r="G19" s="634" t="s">
        <v>529</v>
      </c>
      <c r="H19" s="621">
        <f>IF(ISBLANK(J7),"",J7)</f>
        <v>614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70.241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0.4</v>
      </c>
      <c r="C5" s="1092">
        <v>8606</v>
      </c>
      <c r="D5" s="1093">
        <v>213</v>
      </c>
      <c r="E5" s="1092">
        <v>2151</v>
      </c>
      <c r="F5" s="1093">
        <v>93</v>
      </c>
    </row>
    <row r="6" spans="1:9" x14ac:dyDescent="0.25">
      <c r="A6" s="218">
        <v>2021</v>
      </c>
      <c r="B6" s="1092">
        <v>1</v>
      </c>
      <c r="C6" s="1092">
        <v>8606</v>
      </c>
      <c r="D6" s="1093">
        <v>213</v>
      </c>
      <c r="E6" s="1092">
        <v>2211</v>
      </c>
      <c r="F6" s="1093">
        <v>93</v>
      </c>
    </row>
    <row r="7" spans="1:9" x14ac:dyDescent="0.25">
      <c r="A7" s="219">
        <v>2022</v>
      </c>
      <c r="B7" s="73">
        <v>0.9</v>
      </c>
      <c r="C7" s="73">
        <v>8606</v>
      </c>
      <c r="D7" s="73">
        <v>213</v>
      </c>
      <c r="E7" s="73">
        <v>2235</v>
      </c>
      <c r="F7" s="73">
        <v>113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3405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3033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372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9071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7922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1149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2103</v>
      </c>
      <c r="C5" s="458">
        <v>1933</v>
      </c>
      <c r="D5" s="458">
        <v>170</v>
      </c>
      <c r="E5" s="457">
        <v>5119</v>
      </c>
      <c r="F5" s="458">
        <v>4687</v>
      </c>
      <c r="G5" s="458">
        <v>432</v>
      </c>
      <c r="H5" s="457">
        <v>2.4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4139</v>
      </c>
      <c r="C6" s="458">
        <v>3799</v>
      </c>
      <c r="D6" s="458">
        <v>340</v>
      </c>
      <c r="E6" s="457">
        <v>9886</v>
      </c>
      <c r="F6" s="458">
        <v>8737</v>
      </c>
      <c r="G6" s="458">
        <v>1149</v>
      </c>
      <c r="H6" s="457">
        <v>2.2999999999999998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3405</v>
      </c>
      <c r="C7" s="612">
        <v>3033</v>
      </c>
      <c r="D7" s="612">
        <v>372</v>
      </c>
      <c r="E7" s="601">
        <v>9071</v>
      </c>
      <c r="F7" s="612">
        <v>7922</v>
      </c>
      <c r="G7" s="612">
        <v>1149</v>
      </c>
      <c r="H7" s="947">
        <v>2.6</v>
      </c>
      <c r="I7" s="948">
        <v>3.1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2103</v>
      </c>
      <c r="C14" s="674">
        <f t="shared" ref="C14:D14" si="0">IF(ISBLANK(C5),"",C5)</f>
        <v>1933</v>
      </c>
      <c r="D14" s="669">
        <f t="shared" si="0"/>
        <v>170</v>
      </c>
      <c r="F14" s="884">
        <f>A5</f>
        <v>2020</v>
      </c>
      <c r="G14" s="674">
        <f>IF(ISBLANK(E5),"",E5)</f>
        <v>5119</v>
      </c>
      <c r="H14" s="674">
        <f t="shared" ref="H14:I16" si="1">IF(ISBLANK(F5),"",F5)</f>
        <v>4687</v>
      </c>
      <c r="I14" s="669">
        <f t="shared" si="1"/>
        <v>432</v>
      </c>
      <c r="J14" s="756"/>
      <c r="K14" s="884">
        <f>A5</f>
        <v>2020</v>
      </c>
      <c r="L14" s="674">
        <f>IF(ISBLANK(H5),"",H5)</f>
        <v>2.4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4139</v>
      </c>
      <c r="C15" s="879">
        <f t="shared" si="3"/>
        <v>3799</v>
      </c>
      <c r="D15" s="886">
        <f t="shared" si="3"/>
        <v>340</v>
      </c>
      <c r="F15" s="890">
        <f t="shared" ref="F15:F16" si="4">A6</f>
        <v>2021</v>
      </c>
      <c r="G15" s="853">
        <f t="shared" ref="G15:G16" si="5">IF(ISBLANK(E6),"",E6)</f>
        <v>9886</v>
      </c>
      <c r="H15" s="853">
        <f t="shared" si="1"/>
        <v>8737</v>
      </c>
      <c r="I15" s="670">
        <f t="shared" si="1"/>
        <v>1149</v>
      </c>
      <c r="J15" s="211"/>
      <c r="K15" s="890">
        <f t="shared" ref="K15:K16" si="6">A6</f>
        <v>2021</v>
      </c>
      <c r="L15" s="853">
        <f t="shared" ref="L15:M16" si="7">IF(ISBLANK(H6),"",H6)</f>
        <v>2.2999999999999998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3405</v>
      </c>
      <c r="C16" s="888">
        <f t="shared" si="3"/>
        <v>3033</v>
      </c>
      <c r="D16" s="889">
        <f t="shared" si="3"/>
        <v>372</v>
      </c>
      <c r="F16" s="891">
        <f t="shared" si="4"/>
        <v>2022</v>
      </c>
      <c r="G16" s="676">
        <f t="shared" si="5"/>
        <v>9071</v>
      </c>
      <c r="H16" s="676">
        <f t="shared" si="1"/>
        <v>7922</v>
      </c>
      <c r="I16" s="671">
        <f t="shared" si="1"/>
        <v>1149</v>
      </c>
      <c r="J16" s="211"/>
      <c r="K16" s="891">
        <f t="shared" si="6"/>
        <v>2022</v>
      </c>
      <c r="L16" s="676">
        <f t="shared" si="7"/>
        <v>2.6</v>
      </c>
      <c r="M16" s="671">
        <f t="shared" si="7"/>
        <v>3.1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2103</v>
      </c>
      <c r="C22" s="674">
        <f t="shared" ref="C22:D22" si="8">IF(ISBLANK(C5),"",C5)</f>
        <v>1933</v>
      </c>
      <c r="D22" s="669">
        <f t="shared" si="8"/>
        <v>170</v>
      </c>
      <c r="F22" s="884">
        <f>A5</f>
        <v>2020</v>
      </c>
      <c r="G22" s="674">
        <f>IF(ISBLANK(E5),"",E5)</f>
        <v>5119</v>
      </c>
      <c r="H22" s="674">
        <f t="shared" ref="H22:I24" si="9">IF(ISBLANK(F5),"",F5)</f>
        <v>4687</v>
      </c>
      <c r="I22" s="669">
        <f t="shared" si="9"/>
        <v>432</v>
      </c>
      <c r="J22" s="756"/>
      <c r="K22" s="884">
        <f>A5</f>
        <v>2020</v>
      </c>
      <c r="L22" s="674">
        <f>IF(ISBLANK(H5),"",H5)</f>
        <v>2.4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4139</v>
      </c>
      <c r="C23" s="853">
        <f t="shared" si="11"/>
        <v>3799</v>
      </c>
      <c r="D23" s="670">
        <f t="shared" si="11"/>
        <v>340</v>
      </c>
      <c r="F23" s="890">
        <f t="shared" ref="F23:F24" si="12">A6</f>
        <v>2021</v>
      </c>
      <c r="G23" s="853">
        <f t="shared" ref="G23:G24" si="13">IF(ISBLANK(E6),"",E6)</f>
        <v>9886</v>
      </c>
      <c r="H23" s="853">
        <f t="shared" si="9"/>
        <v>8737</v>
      </c>
      <c r="I23" s="670">
        <f t="shared" si="9"/>
        <v>1149</v>
      </c>
      <c r="J23" s="211"/>
      <c r="K23" s="890">
        <f t="shared" ref="K23:K24" si="14">A6</f>
        <v>2021</v>
      </c>
      <c r="L23" s="853">
        <f t="shared" ref="L23:M24" si="15">IF(ISBLANK(H6),"",H6)</f>
        <v>2.2999999999999998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3405</v>
      </c>
      <c r="C24" s="676">
        <f t="shared" si="11"/>
        <v>3033</v>
      </c>
      <c r="D24" s="671">
        <f t="shared" si="11"/>
        <v>372</v>
      </c>
      <c r="F24" s="891">
        <f t="shared" si="12"/>
        <v>2022</v>
      </c>
      <c r="G24" s="676">
        <f t="shared" si="13"/>
        <v>9071</v>
      </c>
      <c r="H24" s="676">
        <f t="shared" si="9"/>
        <v>7922</v>
      </c>
      <c r="I24" s="671">
        <f t="shared" si="9"/>
        <v>1149</v>
      </c>
      <c r="J24" s="211"/>
      <c r="K24" s="891">
        <f t="shared" si="14"/>
        <v>2022</v>
      </c>
      <c r="L24" s="676">
        <f t="shared" si="15"/>
        <v>2.6</v>
      </c>
      <c r="M24" s="671">
        <f t="shared" si="15"/>
        <v>3.1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91</v>
      </c>
      <c r="C3" s="71">
        <v>29</v>
      </c>
      <c r="D3" s="71">
        <v>11.8</v>
      </c>
      <c r="F3" s="105" t="s">
        <v>537</v>
      </c>
      <c r="G3" s="97">
        <f>IF(ISBLANK(B3),"",B3)</f>
        <v>91</v>
      </c>
      <c r="H3" s="97">
        <f>IF(ISBLANK(B4),"",B4)</f>
        <v>108</v>
      </c>
      <c r="I3" s="97">
        <f>IF(ISBLANK(B5),"",B5)</f>
        <v>93</v>
      </c>
      <c r="J3" s="365"/>
    </row>
    <row r="4" spans="1:12" x14ac:dyDescent="0.25">
      <c r="A4" s="286">
        <v>2021</v>
      </c>
      <c r="B4" s="214">
        <v>108</v>
      </c>
      <c r="C4" s="214">
        <v>25</v>
      </c>
      <c r="D4" s="214">
        <v>11.1</v>
      </c>
      <c r="F4" s="130" t="s">
        <v>538</v>
      </c>
      <c r="G4" s="98">
        <f>IF(ISBLANK(C3),"",C3)</f>
        <v>29</v>
      </c>
      <c r="H4" s="98">
        <f>IF(ISBLANK(C4),"",C4)</f>
        <v>25</v>
      </c>
      <c r="I4" s="98">
        <f>IF(ISBLANK(C5),"",C5)</f>
        <v>31</v>
      </c>
      <c r="J4" s="365"/>
    </row>
    <row r="5" spans="1:12" x14ac:dyDescent="0.25">
      <c r="A5" s="218">
        <v>2022</v>
      </c>
      <c r="B5" s="168">
        <v>93</v>
      </c>
      <c r="C5" s="168">
        <v>31</v>
      </c>
      <c r="D5" s="168">
        <v>10.7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91</v>
      </c>
      <c r="H8" s="97">
        <f>IF(ISBLANK(B4),"",B4)</f>
        <v>108</v>
      </c>
      <c r="I8" s="97">
        <f>IF(ISBLANK(B5),"",B5)</f>
        <v>93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29</v>
      </c>
      <c r="H9" s="98">
        <f>IF(ISBLANK(C4),"",C4)</f>
        <v>25</v>
      </c>
      <c r="I9" s="98">
        <f>IF(ISBLANK(C5),"",C5)</f>
        <v>31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11.8</v>
      </c>
      <c r="H13" s="132">
        <f>IF(ISBLANK(D4),"",D4)</f>
        <v>11.1</v>
      </c>
      <c r="I13" s="132">
        <f>IF(ISBLANK(D5),"",D5)</f>
        <v>10.7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523</v>
      </c>
      <c r="C4" s="110">
        <v>536</v>
      </c>
      <c r="E4" s="29" t="s">
        <v>540</v>
      </c>
      <c r="F4" s="163">
        <f>B4/($B$22+$C$22)*100</f>
        <v>2.6181417701241489</v>
      </c>
      <c r="G4" s="163">
        <f>C4/($B$22+$C$22)*100</f>
        <v>2.6832198638366038</v>
      </c>
      <c r="J4" s="29" t="s">
        <v>540</v>
      </c>
      <c r="K4" s="163">
        <f>G4</f>
        <v>2.6832198638366038</v>
      </c>
    </row>
    <row r="5" spans="1:11" x14ac:dyDescent="0.25">
      <c r="A5" s="202" t="s">
        <v>541</v>
      </c>
      <c r="B5" s="212">
        <v>509</v>
      </c>
      <c r="C5" s="160">
        <v>503</v>
      </c>
      <c r="E5" s="29" t="s">
        <v>541</v>
      </c>
      <c r="F5" s="163">
        <f t="shared" ref="F5:G21" si="0">B5/($B$22+$C$22)*100</f>
        <v>2.5480576692030437</v>
      </c>
      <c r="G5" s="163">
        <f t="shared" si="0"/>
        <v>2.5180216259511412</v>
      </c>
      <c r="J5" s="29" t="s">
        <v>541</v>
      </c>
      <c r="K5" s="163">
        <f t="shared" ref="K5:K21" si="1">G5</f>
        <v>2.5180216259511412</v>
      </c>
    </row>
    <row r="6" spans="1:11" x14ac:dyDescent="0.25">
      <c r="A6" s="202" t="s">
        <v>542</v>
      </c>
      <c r="B6" s="212">
        <v>478</v>
      </c>
      <c r="C6" s="160">
        <v>550</v>
      </c>
      <c r="E6" s="29" t="s">
        <v>542</v>
      </c>
      <c r="F6" s="163">
        <f t="shared" si="0"/>
        <v>2.3928714457348819</v>
      </c>
      <c r="G6" s="163">
        <f t="shared" si="0"/>
        <v>2.7533039647577091</v>
      </c>
      <c r="J6" s="29" t="s">
        <v>542</v>
      </c>
      <c r="K6" s="163">
        <f t="shared" si="1"/>
        <v>2.7533039647577091</v>
      </c>
    </row>
    <row r="7" spans="1:11" x14ac:dyDescent="0.25">
      <c r="A7" s="202" t="s">
        <v>543</v>
      </c>
      <c r="B7" s="212">
        <v>488</v>
      </c>
      <c r="C7" s="160">
        <v>531</v>
      </c>
      <c r="E7" s="29" t="s">
        <v>543</v>
      </c>
      <c r="F7" s="163">
        <f t="shared" si="0"/>
        <v>2.4429315178213855</v>
      </c>
      <c r="G7" s="163">
        <f t="shared" si="0"/>
        <v>2.6581898277933518</v>
      </c>
      <c r="J7" s="29" t="s">
        <v>543</v>
      </c>
      <c r="K7" s="163">
        <f t="shared" si="1"/>
        <v>2.6581898277933518</v>
      </c>
    </row>
    <row r="8" spans="1:11" x14ac:dyDescent="0.25">
      <c r="A8" s="202" t="s">
        <v>544</v>
      </c>
      <c r="B8" s="212">
        <v>445</v>
      </c>
      <c r="C8" s="160">
        <v>456</v>
      </c>
      <c r="E8" s="29" t="s">
        <v>544</v>
      </c>
      <c r="F8" s="163">
        <f t="shared" si="0"/>
        <v>2.2276732078494192</v>
      </c>
      <c r="G8" s="163">
        <f t="shared" si="0"/>
        <v>2.2827392871445733</v>
      </c>
      <c r="J8" s="29" t="s">
        <v>544</v>
      </c>
      <c r="K8" s="163">
        <f t="shared" si="1"/>
        <v>2.2827392871445733</v>
      </c>
    </row>
    <row r="9" spans="1:11" x14ac:dyDescent="0.25">
      <c r="A9" s="202" t="s">
        <v>545</v>
      </c>
      <c r="B9" s="212">
        <v>494</v>
      </c>
      <c r="C9" s="160">
        <v>571</v>
      </c>
      <c r="E9" s="29" t="s">
        <v>545</v>
      </c>
      <c r="F9" s="163">
        <f t="shared" si="0"/>
        <v>2.472967561073288</v>
      </c>
      <c r="G9" s="163">
        <f t="shared" si="0"/>
        <v>2.8584301161393673</v>
      </c>
      <c r="J9" s="29" t="s">
        <v>545</v>
      </c>
      <c r="K9" s="163">
        <f t="shared" si="1"/>
        <v>2.8584301161393673</v>
      </c>
    </row>
    <row r="10" spans="1:11" x14ac:dyDescent="0.25">
      <c r="A10" s="202" t="s">
        <v>546</v>
      </c>
      <c r="B10" s="212">
        <v>559</v>
      </c>
      <c r="C10" s="160">
        <v>636</v>
      </c>
      <c r="E10" s="29" t="s">
        <v>546</v>
      </c>
      <c r="F10" s="163">
        <f t="shared" si="0"/>
        <v>2.7983580296355623</v>
      </c>
      <c r="G10" s="163">
        <f t="shared" si="0"/>
        <v>3.1838205847016416</v>
      </c>
      <c r="J10" s="29" t="s">
        <v>546</v>
      </c>
      <c r="K10" s="163">
        <f t="shared" si="1"/>
        <v>3.1838205847016416</v>
      </c>
    </row>
    <row r="11" spans="1:11" x14ac:dyDescent="0.25">
      <c r="A11" s="202" t="s">
        <v>547</v>
      </c>
      <c r="B11" s="212">
        <v>568</v>
      </c>
      <c r="C11" s="160">
        <v>690</v>
      </c>
      <c r="E11" s="29" t="s">
        <v>547</v>
      </c>
      <c r="F11" s="163">
        <f t="shared" si="0"/>
        <v>2.843412094513416</v>
      </c>
      <c r="G11" s="163">
        <f t="shared" si="0"/>
        <v>3.4541449739687624</v>
      </c>
      <c r="J11" s="29" t="s">
        <v>547</v>
      </c>
      <c r="K11" s="163">
        <f t="shared" si="1"/>
        <v>3.4541449739687624</v>
      </c>
    </row>
    <row r="12" spans="1:11" x14ac:dyDescent="0.25">
      <c r="A12" s="202" t="s">
        <v>548</v>
      </c>
      <c r="B12" s="212">
        <v>616</v>
      </c>
      <c r="C12" s="160">
        <v>698</v>
      </c>
      <c r="E12" s="29" t="s">
        <v>548</v>
      </c>
      <c r="F12" s="163">
        <f t="shared" si="0"/>
        <v>3.0837004405286343</v>
      </c>
      <c r="G12" s="163">
        <f t="shared" si="0"/>
        <v>3.4941930316379652</v>
      </c>
      <c r="J12" s="29" t="s">
        <v>548</v>
      </c>
      <c r="K12" s="163">
        <f t="shared" si="1"/>
        <v>3.4941930316379652</v>
      </c>
    </row>
    <row r="13" spans="1:11" x14ac:dyDescent="0.25">
      <c r="A13" s="202" t="s">
        <v>549</v>
      </c>
      <c r="B13" s="212">
        <v>666</v>
      </c>
      <c r="C13" s="160">
        <v>696</v>
      </c>
      <c r="E13" s="29" t="s">
        <v>549</v>
      </c>
      <c r="F13" s="163">
        <f t="shared" si="0"/>
        <v>3.334000800961153</v>
      </c>
      <c r="G13" s="163">
        <f t="shared" si="0"/>
        <v>3.4841810172206644</v>
      </c>
      <c r="J13" s="29" t="s">
        <v>549</v>
      </c>
      <c r="K13" s="163">
        <f t="shared" si="1"/>
        <v>3.4841810172206644</v>
      </c>
    </row>
    <row r="14" spans="1:11" x14ac:dyDescent="0.25">
      <c r="A14" s="202" t="s">
        <v>550</v>
      </c>
      <c r="B14" s="212">
        <v>670</v>
      </c>
      <c r="C14" s="160">
        <v>666</v>
      </c>
      <c r="E14" s="29" t="s">
        <v>550</v>
      </c>
      <c r="F14" s="163">
        <f t="shared" si="0"/>
        <v>3.3540248297957551</v>
      </c>
      <c r="G14" s="163">
        <f t="shared" si="0"/>
        <v>3.334000800961153</v>
      </c>
      <c r="J14" s="29" t="s">
        <v>550</v>
      </c>
      <c r="K14" s="163">
        <f t="shared" si="1"/>
        <v>3.334000800961153</v>
      </c>
    </row>
    <row r="15" spans="1:11" x14ac:dyDescent="0.25">
      <c r="A15" s="202" t="s">
        <v>551</v>
      </c>
      <c r="B15" s="212">
        <v>844</v>
      </c>
      <c r="C15" s="160">
        <v>757</v>
      </c>
      <c r="E15" s="29" t="s">
        <v>551</v>
      </c>
      <c r="F15" s="163">
        <f t="shared" si="0"/>
        <v>4.2250700841009206</v>
      </c>
      <c r="G15" s="163">
        <f t="shared" si="0"/>
        <v>3.7895474569483381</v>
      </c>
      <c r="J15" s="29" t="s">
        <v>551</v>
      </c>
      <c r="K15" s="163">
        <f t="shared" si="1"/>
        <v>3.7895474569483381</v>
      </c>
    </row>
    <row r="16" spans="1:11" x14ac:dyDescent="0.25">
      <c r="A16" s="202" t="s">
        <v>552</v>
      </c>
      <c r="B16" s="212">
        <v>860</v>
      </c>
      <c r="C16" s="160">
        <v>789</v>
      </c>
      <c r="E16" s="29" t="s">
        <v>552</v>
      </c>
      <c r="F16" s="163">
        <f t="shared" si="0"/>
        <v>4.3051661994393271</v>
      </c>
      <c r="G16" s="163">
        <f t="shared" si="0"/>
        <v>3.9497396876251498</v>
      </c>
      <c r="J16" s="29" t="s">
        <v>552</v>
      </c>
      <c r="K16" s="163">
        <f t="shared" si="1"/>
        <v>3.9497396876251498</v>
      </c>
    </row>
    <row r="17" spans="1:11" x14ac:dyDescent="0.25">
      <c r="A17" s="202" t="s">
        <v>553</v>
      </c>
      <c r="B17" s="212">
        <v>879</v>
      </c>
      <c r="C17" s="160">
        <v>750</v>
      </c>
      <c r="E17" s="29" t="s">
        <v>553</v>
      </c>
      <c r="F17" s="163">
        <f t="shared" si="0"/>
        <v>4.400280336403684</v>
      </c>
      <c r="G17" s="163">
        <f t="shared" si="0"/>
        <v>3.7545054064877856</v>
      </c>
      <c r="J17" s="29" t="s">
        <v>553</v>
      </c>
      <c r="K17" s="163">
        <f t="shared" si="1"/>
        <v>3.7545054064877856</v>
      </c>
    </row>
    <row r="18" spans="1:11" x14ac:dyDescent="0.25">
      <c r="A18" s="202" t="s">
        <v>554</v>
      </c>
      <c r="B18" s="212">
        <v>677</v>
      </c>
      <c r="C18" s="160">
        <v>515</v>
      </c>
      <c r="E18" s="29" t="s">
        <v>554</v>
      </c>
      <c r="F18" s="163">
        <f t="shared" si="0"/>
        <v>3.3890668802563075</v>
      </c>
      <c r="G18" s="163">
        <f t="shared" si="0"/>
        <v>2.5780937124549457</v>
      </c>
      <c r="J18" s="29" t="s">
        <v>554</v>
      </c>
      <c r="K18" s="163">
        <f t="shared" si="1"/>
        <v>2.5780937124549457</v>
      </c>
    </row>
    <row r="19" spans="1:11" x14ac:dyDescent="0.25">
      <c r="A19" s="202" t="s">
        <v>555</v>
      </c>
      <c r="B19" s="212">
        <v>429</v>
      </c>
      <c r="C19" s="160">
        <v>248</v>
      </c>
      <c r="E19" s="29" t="s">
        <v>555</v>
      </c>
      <c r="F19" s="163">
        <f t="shared" si="0"/>
        <v>2.1475770925110131</v>
      </c>
      <c r="G19" s="163">
        <f t="shared" si="0"/>
        <v>1.2414897877452944</v>
      </c>
      <c r="J19" s="29" t="s">
        <v>555</v>
      </c>
      <c r="K19" s="163">
        <f t="shared" si="1"/>
        <v>1.2414897877452944</v>
      </c>
    </row>
    <row r="20" spans="1:11" x14ac:dyDescent="0.25">
      <c r="A20" s="202" t="s">
        <v>556</v>
      </c>
      <c r="B20" s="212">
        <v>289</v>
      </c>
      <c r="C20" s="160">
        <v>135</v>
      </c>
      <c r="E20" s="29" t="s">
        <v>556</v>
      </c>
      <c r="F20" s="163">
        <f t="shared" si="0"/>
        <v>1.4467360832999601</v>
      </c>
      <c r="G20" s="163">
        <f t="shared" si="0"/>
        <v>0.67581097316780137</v>
      </c>
      <c r="J20" s="29" t="s">
        <v>556</v>
      </c>
      <c r="K20" s="163">
        <f t="shared" si="1"/>
        <v>0.67581097316780137</v>
      </c>
    </row>
    <row r="21" spans="1:11" x14ac:dyDescent="0.25">
      <c r="A21" s="203" t="s">
        <v>557</v>
      </c>
      <c r="B21" s="72">
        <v>182</v>
      </c>
      <c r="C21" s="111">
        <v>73</v>
      </c>
      <c r="E21" s="31" t="s">
        <v>557</v>
      </c>
      <c r="F21" s="163">
        <f t="shared" si="0"/>
        <v>0.91109331197436927</v>
      </c>
      <c r="G21" s="163">
        <f t="shared" si="0"/>
        <v>0.36543852623147777</v>
      </c>
      <c r="J21" s="31" t="s">
        <v>557</v>
      </c>
      <c r="K21" s="210">
        <f t="shared" si="1"/>
        <v>0.36543852623147777</v>
      </c>
    </row>
    <row r="22" spans="1:11" x14ac:dyDescent="0.25">
      <c r="A22" s="309" t="s">
        <v>16</v>
      </c>
      <c r="B22" s="121">
        <f>SUM(B4:B21)</f>
        <v>10176</v>
      </c>
      <c r="C22" s="124">
        <f>SUM(C4:C21)</f>
        <v>9800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1209</v>
      </c>
      <c r="C3" s="110">
        <v>1017</v>
      </c>
      <c r="E3" s="297" t="s">
        <v>709</v>
      </c>
      <c r="F3" s="71">
        <v>53.2</v>
      </c>
      <c r="G3" s="71">
        <v>57.06</v>
      </c>
      <c r="K3" s="122" t="s">
        <v>16</v>
      </c>
      <c r="L3" s="71">
        <v>2.68</v>
      </c>
      <c r="M3" s="71">
        <v>2.5</v>
      </c>
    </row>
    <row r="4" spans="1:16" x14ac:dyDescent="0.25">
      <c r="A4" s="202" t="s">
        <v>704</v>
      </c>
      <c r="B4" s="212">
        <v>1355</v>
      </c>
      <c r="C4" s="160">
        <v>1038</v>
      </c>
      <c r="E4" s="298" t="s">
        <v>710</v>
      </c>
      <c r="F4" s="214">
        <v>37.71</v>
      </c>
      <c r="G4" s="214">
        <v>31.16</v>
      </c>
      <c r="K4" s="215" t="s">
        <v>212</v>
      </c>
      <c r="L4" s="214">
        <v>2.64</v>
      </c>
      <c r="M4" s="214">
        <v>2.4500000000000002</v>
      </c>
      <c r="N4" s="211"/>
    </row>
    <row r="5" spans="1:16" x14ac:dyDescent="0.25">
      <c r="A5" s="202" t="s">
        <v>705</v>
      </c>
      <c r="B5" s="212">
        <v>940</v>
      </c>
      <c r="C5" s="160">
        <v>721</v>
      </c>
      <c r="E5" s="298" t="s">
        <v>711</v>
      </c>
      <c r="F5" s="214">
        <v>6.8</v>
      </c>
      <c r="G5" s="214">
        <v>8.99</v>
      </c>
      <c r="K5" s="123" t="s">
        <v>213</v>
      </c>
      <c r="L5" s="73">
        <v>2.74</v>
      </c>
      <c r="M5" s="73">
        <v>2.56</v>
      </c>
      <c r="N5" s="211"/>
    </row>
    <row r="6" spans="1:16" x14ac:dyDescent="0.25">
      <c r="A6" s="202" t="s">
        <v>706</v>
      </c>
      <c r="B6" s="212">
        <v>858</v>
      </c>
      <c r="C6" s="160">
        <v>653</v>
      </c>
      <c r="E6" s="298" t="s">
        <v>712</v>
      </c>
      <c r="F6" s="214">
        <v>1.54</v>
      </c>
      <c r="G6" s="214">
        <v>1.98</v>
      </c>
      <c r="K6" s="226"/>
      <c r="L6" s="164"/>
      <c r="M6" s="211"/>
    </row>
    <row r="7" spans="1:16" x14ac:dyDescent="0.25">
      <c r="A7" s="202" t="s">
        <v>707</v>
      </c>
      <c r="B7" s="212">
        <v>293</v>
      </c>
      <c r="C7" s="160">
        <v>291</v>
      </c>
      <c r="E7" s="299" t="s">
        <v>713</v>
      </c>
      <c r="F7" s="73">
        <v>0.75</v>
      </c>
      <c r="G7" s="73">
        <v>0.79</v>
      </c>
      <c r="K7" s="227"/>
      <c r="L7" s="211"/>
      <c r="M7" s="211"/>
    </row>
    <row r="8" spans="1:16" x14ac:dyDescent="0.25">
      <c r="A8" s="203" t="s">
        <v>708</v>
      </c>
      <c r="B8" s="72">
        <v>163</v>
      </c>
      <c r="C8" s="111">
        <v>219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25.818735719725815</v>
      </c>
      <c r="C13" s="301">
        <f>B3/SUM(B3:B8)*100</f>
        <v>25.093399750933997</v>
      </c>
      <c r="E13" s="217" t="s">
        <v>836</v>
      </c>
      <c r="F13" s="289">
        <f>IF(ISBLANK(F3),"",F3)</f>
        <v>53.2</v>
      </c>
      <c r="G13" s="289">
        <f>IF(ISBLANK(G3),"",G3)</f>
        <v>57.06</v>
      </c>
    </row>
    <row r="14" spans="1:16" x14ac:dyDescent="0.25">
      <c r="A14" s="220" t="s">
        <v>825</v>
      </c>
      <c r="B14" s="305">
        <f>C4/SUM(C3:C8)*100</f>
        <v>26.351865955826355</v>
      </c>
      <c r="C14" s="302">
        <f>B4/SUM(B3:B8)*100</f>
        <v>28.123702781237025</v>
      </c>
      <c r="E14" s="286" t="s">
        <v>837</v>
      </c>
      <c r="F14" s="290">
        <f t="shared" ref="F14:G17" si="0">IF(ISBLANK(F4),"",F4)</f>
        <v>37.71</v>
      </c>
      <c r="G14" s="290">
        <f t="shared" si="0"/>
        <v>31.16</v>
      </c>
    </row>
    <row r="15" spans="1:16" x14ac:dyDescent="0.25">
      <c r="A15" s="220" t="s">
        <v>826</v>
      </c>
      <c r="B15" s="305">
        <f>C5/SUM(C3:C8)*100</f>
        <v>18.304138106118302</v>
      </c>
      <c r="C15" s="302">
        <f>B5/SUM(B3:B8)*100</f>
        <v>19.510170195101704</v>
      </c>
      <c r="E15" s="286" t="s">
        <v>838</v>
      </c>
      <c r="F15" s="290">
        <f t="shared" si="0"/>
        <v>6.8</v>
      </c>
      <c r="G15" s="290">
        <f t="shared" si="0"/>
        <v>8.99</v>
      </c>
    </row>
    <row r="16" spans="1:16" x14ac:dyDescent="0.25">
      <c r="A16" s="220" t="s">
        <v>827</v>
      </c>
      <c r="B16" s="305">
        <f>C6/SUM(C3:C8)*100</f>
        <v>16.577811627316578</v>
      </c>
      <c r="C16" s="302">
        <f>B6/SUM(B3:B8)*100</f>
        <v>17.80821917808219</v>
      </c>
      <c r="E16" s="286" t="s">
        <v>839</v>
      </c>
      <c r="F16" s="290">
        <f t="shared" si="0"/>
        <v>1.54</v>
      </c>
      <c r="G16" s="290">
        <f t="shared" si="0"/>
        <v>1.98</v>
      </c>
    </row>
    <row r="17" spans="1:18" x14ac:dyDescent="0.25">
      <c r="A17" s="220" t="s">
        <v>828</v>
      </c>
      <c r="B17" s="305">
        <f>C7/SUM(C3:C8)*100</f>
        <v>7.3876618431073879</v>
      </c>
      <c r="C17" s="302">
        <f>B7/SUM(B3:B8)*100</f>
        <v>6.0813615608136153</v>
      </c>
      <c r="E17" s="219" t="s">
        <v>840</v>
      </c>
      <c r="F17" s="291">
        <f t="shared" si="0"/>
        <v>0.75</v>
      </c>
      <c r="G17" s="291">
        <f t="shared" si="0"/>
        <v>0.79</v>
      </c>
    </row>
    <row r="18" spans="1:18" x14ac:dyDescent="0.25">
      <c r="A18" s="221" t="s">
        <v>829</v>
      </c>
      <c r="B18" s="306">
        <f>C8/SUM(C3:C8)*100</f>
        <v>5.5597867479055596</v>
      </c>
      <c r="C18" s="303">
        <f>B8/SUM(B3:B8)*100</f>
        <v>3.3831465338314652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25.818735719725815</v>
      </c>
      <c r="C22" s="301">
        <f>C13</f>
        <v>25.093399750933997</v>
      </c>
    </row>
    <row r="23" spans="1:18" x14ac:dyDescent="0.25">
      <c r="A23" s="220" t="s">
        <v>831</v>
      </c>
      <c r="B23" s="305">
        <f t="shared" ref="B23:C27" si="1">B14</f>
        <v>26.351865955826355</v>
      </c>
      <c r="C23" s="302">
        <f t="shared" si="1"/>
        <v>28.123702781237025</v>
      </c>
    </row>
    <row r="24" spans="1:18" x14ac:dyDescent="0.25">
      <c r="A24" s="307" t="s">
        <v>832</v>
      </c>
      <c r="B24" s="305">
        <f t="shared" si="1"/>
        <v>18.304138106118302</v>
      </c>
      <c r="C24" s="302">
        <f t="shared" si="1"/>
        <v>19.510170195101704</v>
      </c>
    </row>
    <row r="25" spans="1:18" x14ac:dyDescent="0.25">
      <c r="A25" s="220" t="s">
        <v>833</v>
      </c>
      <c r="B25" s="305">
        <f t="shared" si="1"/>
        <v>16.577811627316578</v>
      </c>
      <c r="C25" s="302">
        <f t="shared" si="1"/>
        <v>17.80821917808219</v>
      </c>
    </row>
    <row r="26" spans="1:18" x14ac:dyDescent="0.25">
      <c r="A26" s="220" t="s">
        <v>834</v>
      </c>
      <c r="B26" s="305">
        <f t="shared" si="1"/>
        <v>7.3876618431073879</v>
      </c>
      <c r="C26" s="302">
        <f t="shared" si="1"/>
        <v>6.0813615608136153</v>
      </c>
    </row>
    <row r="27" spans="1:18" x14ac:dyDescent="0.25">
      <c r="A27" s="308" t="s">
        <v>835</v>
      </c>
      <c r="B27" s="306">
        <f t="shared" si="1"/>
        <v>5.5597867479055596</v>
      </c>
      <c r="C27" s="303">
        <f t="shared" si="1"/>
        <v>3.3831465338314652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1297</v>
      </c>
      <c r="C34" s="110">
        <v>1068</v>
      </c>
      <c r="E34" s="297" t="s">
        <v>709</v>
      </c>
      <c r="F34" s="71">
        <v>57.06</v>
      </c>
      <c r="G34" s="211"/>
      <c r="K34" s="122" t="s">
        <v>16</v>
      </c>
      <c r="L34" s="71">
        <v>2.5</v>
      </c>
      <c r="M34" s="211"/>
    </row>
    <row r="35" spans="1:16" x14ac:dyDescent="0.25">
      <c r="A35" s="202" t="s">
        <v>704</v>
      </c>
      <c r="B35" s="212">
        <v>1294</v>
      </c>
      <c r="C35" s="160">
        <v>962</v>
      </c>
      <c r="E35" s="298" t="s">
        <v>710</v>
      </c>
      <c r="F35" s="214">
        <v>31.16</v>
      </c>
      <c r="G35" s="211"/>
      <c r="K35" s="215" t="s">
        <v>212</v>
      </c>
      <c r="L35" s="214">
        <v>2.4500000000000002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775</v>
      </c>
      <c r="C36" s="160">
        <v>577</v>
      </c>
      <c r="E36" s="298" t="s">
        <v>711</v>
      </c>
      <c r="F36" s="214">
        <v>8.99</v>
      </c>
      <c r="G36" s="211"/>
      <c r="K36" s="123" t="s">
        <v>213</v>
      </c>
      <c r="L36" s="73">
        <v>2.56</v>
      </c>
      <c r="M36" s="211"/>
      <c r="N36" s="288">
        <v>2022</v>
      </c>
    </row>
    <row r="37" spans="1:16" x14ac:dyDescent="0.25">
      <c r="A37" s="202" t="s">
        <v>706</v>
      </c>
      <c r="B37" s="212">
        <v>563</v>
      </c>
      <c r="C37" s="160">
        <v>449</v>
      </c>
      <c r="E37" s="298" t="s">
        <v>712</v>
      </c>
      <c r="F37" s="214">
        <v>1.98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230</v>
      </c>
      <c r="C38" s="160">
        <v>262</v>
      </c>
      <c r="E38" s="299" t="s">
        <v>713</v>
      </c>
      <c r="F38" s="73">
        <v>0.79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139</v>
      </c>
      <c r="C39" s="111">
        <v>163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30.680838839413958</v>
      </c>
      <c r="C44" s="301">
        <f>B34/SUM(B34:B39)*100</f>
        <v>30.176826430898089</v>
      </c>
      <c r="E44" s="217" t="s">
        <v>836</v>
      </c>
      <c r="F44" s="289">
        <f>IF(ISBLANK(F34),"",F34)</f>
        <v>57.06</v>
      </c>
    </row>
    <row r="45" spans="1:16" x14ac:dyDescent="0.25">
      <c r="A45" s="220" t="s">
        <v>825</v>
      </c>
      <c r="B45" s="305">
        <f>C35/SUM(C34:C39)*100</f>
        <v>27.635736857224934</v>
      </c>
      <c r="C45" s="302">
        <f>B35/SUM(B34:B39)*100</f>
        <v>30.107026523964635</v>
      </c>
      <c r="E45" s="286" t="s">
        <v>837</v>
      </c>
      <c r="F45" s="290">
        <f t="shared" ref="F45:F48" si="2">IF(ISBLANK(F35),"",F35)</f>
        <v>31.16</v>
      </c>
    </row>
    <row r="46" spans="1:16" x14ac:dyDescent="0.25">
      <c r="A46" s="220" t="s">
        <v>826</v>
      </c>
      <c r="B46" s="305">
        <f>C36/SUM(C34:C39)*100</f>
        <v>16.575696638896869</v>
      </c>
      <c r="C46" s="302">
        <f>B36/SUM(B34:B39)*100</f>
        <v>18.0316426244765</v>
      </c>
      <c r="E46" s="286" t="s">
        <v>838</v>
      </c>
      <c r="F46" s="290">
        <f t="shared" si="2"/>
        <v>8.99</v>
      </c>
    </row>
    <row r="47" spans="1:16" x14ac:dyDescent="0.25">
      <c r="A47" s="220" t="s">
        <v>827</v>
      </c>
      <c r="B47" s="305">
        <f>C37/SUM(C34:C39)*100</f>
        <v>12.898592358517668</v>
      </c>
      <c r="C47" s="302">
        <f>B37/SUM(B34:B39)*100</f>
        <v>13.099115867845509</v>
      </c>
      <c r="E47" s="286" t="s">
        <v>839</v>
      </c>
      <c r="F47" s="290">
        <f t="shared" si="2"/>
        <v>1.98</v>
      </c>
    </row>
    <row r="48" spans="1:16" x14ac:dyDescent="0.25">
      <c r="A48" s="220" t="s">
        <v>828</v>
      </c>
      <c r="B48" s="305">
        <f>C38/SUM(C34:C39)*100</f>
        <v>7.5265728239011773</v>
      </c>
      <c r="C48" s="302">
        <f>B38/SUM(B34:B39)*100</f>
        <v>5.3513261982317362</v>
      </c>
      <c r="E48" s="219" t="s">
        <v>840</v>
      </c>
      <c r="F48" s="291">
        <f t="shared" si="2"/>
        <v>0.79</v>
      </c>
    </row>
    <row r="49" spans="1:3" x14ac:dyDescent="0.25">
      <c r="A49" s="221" t="s">
        <v>829</v>
      </c>
      <c r="B49" s="306">
        <f>C39/SUM(C34:C39)*100</f>
        <v>4.6825624820453893</v>
      </c>
      <c r="C49" s="303">
        <f>B39/SUM(B34:B39)*100</f>
        <v>3.2340623545835272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30.680838839413958</v>
      </c>
      <c r="C53" s="301">
        <f>C44</f>
        <v>30.176826430898089</v>
      </c>
    </row>
    <row r="54" spans="1:3" x14ac:dyDescent="0.25">
      <c r="A54" s="220" t="s">
        <v>831</v>
      </c>
      <c r="B54" s="305">
        <f t="shared" ref="B54:C54" si="3">B45</f>
        <v>27.635736857224934</v>
      </c>
      <c r="C54" s="302">
        <f t="shared" si="3"/>
        <v>30.107026523964635</v>
      </c>
    </row>
    <row r="55" spans="1:3" x14ac:dyDescent="0.25">
      <c r="A55" s="307" t="s">
        <v>832</v>
      </c>
      <c r="B55" s="305">
        <f t="shared" ref="B55:C55" si="4">B46</f>
        <v>16.575696638896869</v>
      </c>
      <c r="C55" s="302">
        <f t="shared" si="4"/>
        <v>18.0316426244765</v>
      </c>
    </row>
    <row r="56" spans="1:3" x14ac:dyDescent="0.25">
      <c r="A56" s="220" t="s">
        <v>833</v>
      </c>
      <c r="B56" s="305">
        <f t="shared" ref="B56:C56" si="5">B47</f>
        <v>12.898592358517668</v>
      </c>
      <c r="C56" s="302">
        <f t="shared" si="5"/>
        <v>13.099115867845509</v>
      </c>
    </row>
    <row r="57" spans="1:3" x14ac:dyDescent="0.25">
      <c r="A57" s="220" t="s">
        <v>834</v>
      </c>
      <c r="B57" s="305">
        <f t="shared" ref="B57:C57" si="6">B48</f>
        <v>7.5265728239011773</v>
      </c>
      <c r="C57" s="302">
        <f t="shared" si="6"/>
        <v>5.3513261982317362</v>
      </c>
    </row>
    <row r="58" spans="1:3" x14ac:dyDescent="0.25">
      <c r="A58" s="308" t="s">
        <v>835</v>
      </c>
      <c r="B58" s="306">
        <f t="shared" ref="B58:C58" si="7">B49</f>
        <v>4.6825624820453893</v>
      </c>
      <c r="C58" s="303">
        <f t="shared" si="7"/>
        <v>3.2340623545835272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2024-04-26T07:38:45Z</dcterms:modified>
</cp:coreProperties>
</file>